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A-LAATU (Team Folder)\EDUSTUSTUOTTEET\Lyngson\Tehosimuloinnit\"/>
    </mc:Choice>
  </mc:AlternateContent>
  <workbookProtection workbookPassword="D672" lockStructure="1"/>
  <bookViews>
    <workbookView xWindow="0" yWindow="0" windowWidth="14145" windowHeight="13440"/>
  </bookViews>
  <sheets>
    <sheet name="PRE" sheetId="1" r:id="rId1"/>
    <sheet name="Ark2" sheetId="2" state="hidden" r:id="rId2"/>
    <sheet name="Blad1" sheetId="3" state="hidden" r:id="rId3"/>
  </sheets>
  <definedNames>
    <definedName name="_xlnm.Print_Area" localSheetId="0">PRE!$A$1:$K$128</definedName>
  </definedNames>
  <calcPr calcId="152511"/>
</workbook>
</file>

<file path=xl/calcChain.xml><?xml version="1.0" encoding="utf-8"?>
<calcChain xmlns="http://schemas.openxmlformats.org/spreadsheetml/2006/main">
  <c r="V2" i="2" l="1"/>
  <c r="R17" i="2" s="1"/>
  <c r="R37" i="2" l="1"/>
  <c r="R15" i="2"/>
  <c r="R35" i="2"/>
  <c r="G105" i="1"/>
  <c r="G84" i="1"/>
  <c r="G58" i="1"/>
  <c r="G37" i="1"/>
  <c r="G16" i="1"/>
  <c r="P94" i="3"/>
  <c r="P95" i="3"/>
  <c r="P96" i="3"/>
  <c r="P97" i="3"/>
  <c r="P98" i="3"/>
  <c r="P102" i="3"/>
  <c r="P103" i="3"/>
  <c r="P104" i="3"/>
  <c r="P105" i="3"/>
  <c r="P106" i="3"/>
  <c r="P107" i="3"/>
  <c r="P108" i="3"/>
  <c r="P109" i="3"/>
  <c r="P110" i="3"/>
  <c r="J102" i="3"/>
  <c r="G107" i="1" s="1"/>
  <c r="J103" i="3"/>
  <c r="G108" i="1" s="1"/>
  <c r="J104" i="3"/>
  <c r="G109" i="1" s="1"/>
  <c r="J105" i="3"/>
  <c r="G110" i="1" s="1"/>
  <c r="J106" i="3"/>
  <c r="G111" i="1" s="1"/>
  <c r="J107" i="3"/>
  <c r="G112" i="1" s="1"/>
  <c r="J108" i="3"/>
  <c r="G113" i="1" s="1"/>
  <c r="J109" i="3"/>
  <c r="G114" i="1" s="1"/>
  <c r="J110" i="3"/>
  <c r="G115" i="1" s="1"/>
  <c r="J94" i="3"/>
  <c r="G99" i="1" s="1"/>
  <c r="J95" i="3"/>
  <c r="G100" i="1" s="1"/>
  <c r="J96" i="3"/>
  <c r="G101" i="1" s="1"/>
  <c r="J97" i="3"/>
  <c r="G102" i="1" s="1"/>
  <c r="J98" i="3"/>
  <c r="G103" i="1" s="1"/>
  <c r="P73" i="3"/>
  <c r="P74" i="3"/>
  <c r="P75" i="3"/>
  <c r="P76" i="3"/>
  <c r="P77" i="3"/>
  <c r="P81" i="3"/>
  <c r="P82" i="3"/>
  <c r="P83" i="3"/>
  <c r="P84" i="3"/>
  <c r="P85" i="3"/>
  <c r="P86" i="3"/>
  <c r="P87" i="3"/>
  <c r="P88" i="3"/>
  <c r="P89" i="3"/>
  <c r="J81" i="3"/>
  <c r="G86" i="1" s="1"/>
  <c r="J82" i="3"/>
  <c r="G87" i="1" s="1"/>
  <c r="J83" i="3"/>
  <c r="G88" i="1" s="1"/>
  <c r="J84" i="3"/>
  <c r="G89" i="1" s="1"/>
  <c r="J85" i="3"/>
  <c r="G90" i="1" s="1"/>
  <c r="J86" i="3"/>
  <c r="G91" i="1" s="1"/>
  <c r="J87" i="3"/>
  <c r="G92" i="1" s="1"/>
  <c r="J88" i="3"/>
  <c r="G93" i="1" s="1"/>
  <c r="J89" i="3"/>
  <c r="G94" i="1" s="1"/>
  <c r="J73" i="3"/>
  <c r="G78" i="1" s="1"/>
  <c r="J74" i="3"/>
  <c r="G79" i="1" s="1"/>
  <c r="J75" i="3"/>
  <c r="G80" i="1" s="1"/>
  <c r="J76" i="3"/>
  <c r="G81" i="1" s="1"/>
  <c r="J77" i="3"/>
  <c r="G82" i="1" s="1"/>
  <c r="P52" i="3"/>
  <c r="P53" i="3"/>
  <c r="P54" i="3"/>
  <c r="P55" i="3"/>
  <c r="P56" i="3"/>
  <c r="P60" i="3"/>
  <c r="P61" i="3"/>
  <c r="P62" i="3"/>
  <c r="P63" i="3"/>
  <c r="P64" i="3"/>
  <c r="P65" i="3"/>
  <c r="P66" i="3"/>
  <c r="P67" i="3"/>
  <c r="P68" i="3"/>
  <c r="J60" i="3"/>
  <c r="G60" i="1" s="1"/>
  <c r="J61" i="3"/>
  <c r="G61" i="1" s="1"/>
  <c r="J62" i="3"/>
  <c r="G62" i="1" s="1"/>
  <c r="J63" i="3"/>
  <c r="G63" i="1" s="1"/>
  <c r="J64" i="3"/>
  <c r="G64" i="1" s="1"/>
  <c r="J65" i="3"/>
  <c r="G65" i="1" s="1"/>
  <c r="J66" i="3"/>
  <c r="G66" i="1" s="1"/>
  <c r="J67" i="3"/>
  <c r="G67" i="1" s="1"/>
  <c r="J68" i="3"/>
  <c r="G68" i="1" s="1"/>
  <c r="J52" i="3"/>
  <c r="G52" i="1" s="1"/>
  <c r="J53" i="3"/>
  <c r="G53" i="1" s="1"/>
  <c r="J54" i="3"/>
  <c r="G54" i="1" s="1"/>
  <c r="J55" i="3"/>
  <c r="G55" i="1" s="1"/>
  <c r="J56" i="3"/>
  <c r="G56" i="1" s="1"/>
  <c r="P31" i="3"/>
  <c r="P32" i="3"/>
  <c r="P33" i="3"/>
  <c r="P34" i="3"/>
  <c r="P35" i="3"/>
  <c r="P39" i="3"/>
  <c r="P40" i="3"/>
  <c r="P41" i="3"/>
  <c r="P42" i="3"/>
  <c r="P43" i="3"/>
  <c r="P44" i="3"/>
  <c r="P45" i="3"/>
  <c r="P46" i="3"/>
  <c r="P47" i="3"/>
  <c r="J39" i="3"/>
  <c r="G39" i="1" s="1"/>
  <c r="J40" i="3"/>
  <c r="G40" i="1" s="1"/>
  <c r="J41" i="3"/>
  <c r="G41" i="1" s="1"/>
  <c r="J42" i="3"/>
  <c r="G42" i="1" s="1"/>
  <c r="J43" i="3"/>
  <c r="G43" i="1" s="1"/>
  <c r="J44" i="3"/>
  <c r="G44" i="1" s="1"/>
  <c r="J45" i="3"/>
  <c r="G45" i="1" s="1"/>
  <c r="J46" i="3"/>
  <c r="G46" i="1" s="1"/>
  <c r="J47" i="3"/>
  <c r="G47" i="1" s="1"/>
  <c r="J31" i="3"/>
  <c r="G31" i="1" s="1"/>
  <c r="J32" i="3"/>
  <c r="G32" i="1" s="1"/>
  <c r="J33" i="3"/>
  <c r="G33" i="1" s="1"/>
  <c r="J34" i="3"/>
  <c r="G34" i="1" s="1"/>
  <c r="J35" i="3"/>
  <c r="G35" i="1" s="1"/>
  <c r="P18" i="3"/>
  <c r="P19" i="3"/>
  <c r="P20" i="3"/>
  <c r="P21" i="3"/>
  <c r="P22" i="3"/>
  <c r="P23" i="3"/>
  <c r="P24" i="3"/>
  <c r="P25" i="3"/>
  <c r="P26" i="3"/>
  <c r="P10" i="3"/>
  <c r="P11" i="3"/>
  <c r="P12" i="3"/>
  <c r="P13" i="3"/>
  <c r="P14" i="3"/>
  <c r="J18" i="3"/>
  <c r="G18" i="1" s="1"/>
  <c r="J19" i="3"/>
  <c r="G19" i="1" s="1"/>
  <c r="J20" i="3"/>
  <c r="G20" i="1" s="1"/>
  <c r="J21" i="3"/>
  <c r="G21" i="1" s="1"/>
  <c r="J22" i="3"/>
  <c r="G22" i="1" s="1"/>
  <c r="J23" i="3"/>
  <c r="G23" i="1" s="1"/>
  <c r="J24" i="3"/>
  <c r="G24" i="1" s="1"/>
  <c r="J25" i="3"/>
  <c r="G25" i="1" s="1"/>
  <c r="J26" i="3"/>
  <c r="G26" i="1" s="1"/>
  <c r="J10" i="3"/>
  <c r="G10" i="1" s="1"/>
  <c r="J11" i="3"/>
  <c r="G11" i="1" s="1"/>
  <c r="J12" i="3"/>
  <c r="G12" i="1" s="1"/>
  <c r="J13" i="3"/>
  <c r="G13" i="1" s="1"/>
  <c r="J14" i="3"/>
  <c r="G14" i="1" s="1"/>
  <c r="P101" i="3"/>
  <c r="P99" i="3"/>
  <c r="J101" i="3"/>
  <c r="G106" i="1" s="1"/>
  <c r="J99" i="3"/>
  <c r="G104" i="1" s="1"/>
  <c r="P80" i="3"/>
  <c r="P78" i="3"/>
  <c r="J80" i="3"/>
  <c r="G85" i="1" s="1"/>
  <c r="J78" i="3"/>
  <c r="G83" i="1" s="1"/>
  <c r="P59" i="3"/>
  <c r="P57" i="3"/>
  <c r="J59" i="3"/>
  <c r="G59" i="1" s="1"/>
  <c r="J57" i="3"/>
  <c r="G57" i="1" s="1"/>
  <c r="P38" i="3"/>
  <c r="P36" i="3"/>
  <c r="J38" i="3"/>
  <c r="G38" i="1" s="1"/>
  <c r="J36" i="3"/>
  <c r="G36" i="1" s="1"/>
  <c r="P17" i="3"/>
  <c r="P15" i="3"/>
  <c r="J17" i="3"/>
  <c r="G17" i="1" s="1"/>
  <c r="J15" i="3"/>
  <c r="G15" i="1" s="1"/>
  <c r="K105" i="1" l="1"/>
  <c r="J105" i="1"/>
  <c r="I105" i="1"/>
  <c r="K84" i="1"/>
  <c r="J84" i="1"/>
  <c r="I84" i="1"/>
  <c r="K58" i="1"/>
  <c r="J58" i="1"/>
  <c r="I58" i="1"/>
  <c r="K37" i="1"/>
  <c r="J37" i="1"/>
  <c r="J41" i="1"/>
  <c r="I37" i="1"/>
  <c r="K12" i="1"/>
  <c r="K16" i="1"/>
  <c r="J16" i="1"/>
  <c r="I16" i="1"/>
  <c r="T94" i="3"/>
  <c r="K99" i="1" s="1"/>
  <c r="T95" i="3"/>
  <c r="K100" i="1" s="1"/>
  <c r="T96" i="3"/>
  <c r="K101" i="1" s="1"/>
  <c r="T97" i="3"/>
  <c r="K102" i="1" s="1"/>
  <c r="T98" i="3"/>
  <c r="K103" i="1" s="1"/>
  <c r="R94" i="3"/>
  <c r="J99" i="1" s="1"/>
  <c r="R95" i="3"/>
  <c r="J100" i="1" s="1"/>
  <c r="R96" i="3"/>
  <c r="J101" i="1" s="1"/>
  <c r="R97" i="3"/>
  <c r="J102" i="1" s="1"/>
  <c r="R98" i="3"/>
  <c r="J103" i="1" s="1"/>
  <c r="N94" i="3"/>
  <c r="I99" i="1" s="1"/>
  <c r="N95" i="3"/>
  <c r="I100" i="1" s="1"/>
  <c r="N96" i="3"/>
  <c r="I101" i="1" s="1"/>
  <c r="N97" i="3"/>
  <c r="I102" i="1" s="1"/>
  <c r="N98" i="3"/>
  <c r="I103" i="1" s="1"/>
  <c r="N102" i="3"/>
  <c r="I107" i="1" s="1"/>
  <c r="N103" i="3"/>
  <c r="I108" i="1" s="1"/>
  <c r="N104" i="3"/>
  <c r="I109" i="1" s="1"/>
  <c r="N105" i="3"/>
  <c r="I110" i="1" s="1"/>
  <c r="N106" i="3"/>
  <c r="I111" i="1" s="1"/>
  <c r="N107" i="3"/>
  <c r="I112" i="1" s="1"/>
  <c r="N108" i="3"/>
  <c r="I113" i="1" s="1"/>
  <c r="N109" i="3"/>
  <c r="I114" i="1" s="1"/>
  <c r="N110" i="3"/>
  <c r="I115" i="1" s="1"/>
  <c r="R102" i="3"/>
  <c r="J107" i="1" s="1"/>
  <c r="R103" i="3"/>
  <c r="J108" i="1" s="1"/>
  <c r="R104" i="3"/>
  <c r="J109" i="1" s="1"/>
  <c r="R105" i="3"/>
  <c r="J110" i="1" s="1"/>
  <c r="R106" i="3"/>
  <c r="J111" i="1" s="1"/>
  <c r="R107" i="3"/>
  <c r="J112" i="1" s="1"/>
  <c r="R108" i="3"/>
  <c r="J113" i="1" s="1"/>
  <c r="R109" i="3"/>
  <c r="J114" i="1" s="1"/>
  <c r="R110" i="3"/>
  <c r="J115" i="1" s="1"/>
  <c r="T102" i="3"/>
  <c r="K107" i="1" s="1"/>
  <c r="T103" i="3"/>
  <c r="K108" i="1" s="1"/>
  <c r="T104" i="3"/>
  <c r="K109" i="1" s="1"/>
  <c r="T105" i="3"/>
  <c r="K110" i="1" s="1"/>
  <c r="T106" i="3"/>
  <c r="K111" i="1" s="1"/>
  <c r="T107" i="3"/>
  <c r="K112" i="1" s="1"/>
  <c r="T108" i="3"/>
  <c r="K113" i="1" s="1"/>
  <c r="T109" i="3"/>
  <c r="K114" i="1" s="1"/>
  <c r="T110" i="3"/>
  <c r="K115" i="1" s="1"/>
  <c r="N73" i="3"/>
  <c r="I78" i="1" s="1"/>
  <c r="N74" i="3"/>
  <c r="I79" i="1" s="1"/>
  <c r="N75" i="3"/>
  <c r="I80" i="1" s="1"/>
  <c r="N76" i="3"/>
  <c r="I81" i="1" s="1"/>
  <c r="N77" i="3"/>
  <c r="I82" i="1" s="1"/>
  <c r="R73" i="3"/>
  <c r="J78" i="1" s="1"/>
  <c r="R74" i="3"/>
  <c r="J79" i="1" s="1"/>
  <c r="R75" i="3"/>
  <c r="J80" i="1" s="1"/>
  <c r="R76" i="3"/>
  <c r="J81" i="1" s="1"/>
  <c r="R77" i="3"/>
  <c r="J82" i="1" s="1"/>
  <c r="T73" i="3"/>
  <c r="K78" i="1" s="1"/>
  <c r="T74" i="3"/>
  <c r="K79" i="1" s="1"/>
  <c r="T75" i="3"/>
  <c r="K80" i="1" s="1"/>
  <c r="T76" i="3"/>
  <c r="K81" i="1" s="1"/>
  <c r="T77" i="3"/>
  <c r="K82" i="1" s="1"/>
  <c r="T81" i="3"/>
  <c r="K86" i="1" s="1"/>
  <c r="T82" i="3"/>
  <c r="K87" i="1" s="1"/>
  <c r="T83" i="3"/>
  <c r="K88" i="1" s="1"/>
  <c r="T84" i="3"/>
  <c r="K89" i="1" s="1"/>
  <c r="T85" i="3"/>
  <c r="K90" i="1" s="1"/>
  <c r="T86" i="3"/>
  <c r="K91" i="1" s="1"/>
  <c r="T87" i="3"/>
  <c r="K92" i="1" s="1"/>
  <c r="T88" i="3"/>
  <c r="K93" i="1" s="1"/>
  <c r="T89" i="3"/>
  <c r="K94" i="1" s="1"/>
  <c r="R81" i="3"/>
  <c r="J86" i="1" s="1"/>
  <c r="R82" i="3"/>
  <c r="J87" i="1" s="1"/>
  <c r="R83" i="3"/>
  <c r="J88" i="1" s="1"/>
  <c r="R84" i="3"/>
  <c r="J89" i="1" s="1"/>
  <c r="R85" i="3"/>
  <c r="J90" i="1" s="1"/>
  <c r="R86" i="3"/>
  <c r="J91" i="1" s="1"/>
  <c r="R87" i="3"/>
  <c r="J92" i="1" s="1"/>
  <c r="R88" i="3"/>
  <c r="J93" i="1" s="1"/>
  <c r="R89" i="3"/>
  <c r="J94" i="1" s="1"/>
  <c r="N81" i="3"/>
  <c r="I86" i="1" s="1"/>
  <c r="N82" i="3"/>
  <c r="I87" i="1" s="1"/>
  <c r="N83" i="3"/>
  <c r="I88" i="1" s="1"/>
  <c r="N84" i="3"/>
  <c r="I89" i="1" s="1"/>
  <c r="N85" i="3"/>
  <c r="I90" i="1" s="1"/>
  <c r="N86" i="3"/>
  <c r="I91" i="1" s="1"/>
  <c r="N87" i="3"/>
  <c r="I92" i="1" s="1"/>
  <c r="N88" i="3"/>
  <c r="I93" i="1" s="1"/>
  <c r="N89" i="3"/>
  <c r="I94" i="1" s="1"/>
  <c r="T39" i="3"/>
  <c r="K39" i="1" s="1"/>
  <c r="T40" i="3"/>
  <c r="K40" i="1" s="1"/>
  <c r="T41" i="3"/>
  <c r="K41" i="1" s="1"/>
  <c r="T42" i="3"/>
  <c r="K42" i="1" s="1"/>
  <c r="T43" i="3"/>
  <c r="K43" i="1" s="1"/>
  <c r="T44" i="3"/>
  <c r="K44" i="1" s="1"/>
  <c r="T45" i="3"/>
  <c r="K45" i="1" s="1"/>
  <c r="T46" i="3"/>
  <c r="K46" i="1" s="1"/>
  <c r="T47" i="3"/>
  <c r="K47" i="1" s="1"/>
  <c r="R39" i="3"/>
  <c r="J39" i="1" s="1"/>
  <c r="R40" i="3"/>
  <c r="J40" i="1" s="1"/>
  <c r="R41" i="3"/>
  <c r="R42" i="3"/>
  <c r="J42" i="1" s="1"/>
  <c r="R43" i="3"/>
  <c r="J43" i="1" s="1"/>
  <c r="R44" i="3"/>
  <c r="J44" i="1" s="1"/>
  <c r="R45" i="3"/>
  <c r="J45" i="1" s="1"/>
  <c r="R46" i="3"/>
  <c r="J46" i="1" s="1"/>
  <c r="R47" i="3"/>
  <c r="J47" i="1" s="1"/>
  <c r="N39" i="3"/>
  <c r="I39" i="1" s="1"/>
  <c r="N40" i="3"/>
  <c r="I40" i="1" s="1"/>
  <c r="N41" i="3"/>
  <c r="I41" i="1" s="1"/>
  <c r="N42" i="3"/>
  <c r="I42" i="1" s="1"/>
  <c r="N43" i="3"/>
  <c r="I43" i="1" s="1"/>
  <c r="N44" i="3"/>
  <c r="I44" i="1" s="1"/>
  <c r="N45" i="3"/>
  <c r="I45" i="1" s="1"/>
  <c r="N46" i="3"/>
  <c r="I46" i="1" s="1"/>
  <c r="N47" i="3"/>
  <c r="I47" i="1" s="1"/>
  <c r="N31" i="3"/>
  <c r="I31" i="1" s="1"/>
  <c r="N32" i="3"/>
  <c r="I32" i="1" s="1"/>
  <c r="N33" i="3"/>
  <c r="I33" i="1" s="1"/>
  <c r="N34" i="3"/>
  <c r="I34" i="1" s="1"/>
  <c r="N35" i="3"/>
  <c r="I35" i="1" s="1"/>
  <c r="T60" i="3"/>
  <c r="K60" i="1" s="1"/>
  <c r="T61" i="3"/>
  <c r="K61" i="1" s="1"/>
  <c r="T62" i="3"/>
  <c r="K62" i="1" s="1"/>
  <c r="T63" i="3"/>
  <c r="K63" i="1" s="1"/>
  <c r="T64" i="3"/>
  <c r="K64" i="1" s="1"/>
  <c r="T65" i="3"/>
  <c r="K65" i="1" s="1"/>
  <c r="T66" i="3"/>
  <c r="K66" i="1" s="1"/>
  <c r="T67" i="3"/>
  <c r="K67" i="1" s="1"/>
  <c r="T68" i="3"/>
  <c r="K68" i="1" s="1"/>
  <c r="R60" i="3"/>
  <c r="J60" i="1" s="1"/>
  <c r="R61" i="3"/>
  <c r="J61" i="1" s="1"/>
  <c r="R62" i="3"/>
  <c r="J62" i="1" s="1"/>
  <c r="R63" i="3"/>
  <c r="J63" i="1" s="1"/>
  <c r="R64" i="3"/>
  <c r="J64" i="1" s="1"/>
  <c r="R65" i="3"/>
  <c r="J65" i="1" s="1"/>
  <c r="R66" i="3"/>
  <c r="J66" i="1" s="1"/>
  <c r="R67" i="3"/>
  <c r="J67" i="1" s="1"/>
  <c r="R68" i="3"/>
  <c r="J68" i="1" s="1"/>
  <c r="N60" i="3"/>
  <c r="I60" i="1" s="1"/>
  <c r="N61" i="3"/>
  <c r="I61" i="1" s="1"/>
  <c r="N62" i="3"/>
  <c r="I62" i="1" s="1"/>
  <c r="N63" i="3"/>
  <c r="I63" i="1" s="1"/>
  <c r="N64" i="3"/>
  <c r="I64" i="1" s="1"/>
  <c r="N65" i="3"/>
  <c r="I65" i="1" s="1"/>
  <c r="N66" i="3"/>
  <c r="I66" i="1" s="1"/>
  <c r="N67" i="3"/>
  <c r="I67" i="1" s="1"/>
  <c r="N68" i="3"/>
  <c r="I68" i="1" s="1"/>
  <c r="N52" i="3"/>
  <c r="I52" i="1" s="1"/>
  <c r="N53" i="3"/>
  <c r="I53" i="1" s="1"/>
  <c r="N54" i="3"/>
  <c r="I54" i="1" s="1"/>
  <c r="N55" i="3"/>
  <c r="I55" i="1" s="1"/>
  <c r="N56" i="3"/>
  <c r="I56" i="1" s="1"/>
  <c r="T52" i="3"/>
  <c r="K52" i="1" s="1"/>
  <c r="T53" i="3"/>
  <c r="K53" i="1" s="1"/>
  <c r="T54" i="3"/>
  <c r="K54" i="1" s="1"/>
  <c r="T55" i="3"/>
  <c r="K55" i="1" s="1"/>
  <c r="T56" i="3"/>
  <c r="K56" i="1" s="1"/>
  <c r="R52" i="3"/>
  <c r="J52" i="1" s="1"/>
  <c r="R53" i="3"/>
  <c r="J53" i="1" s="1"/>
  <c r="R54" i="3"/>
  <c r="J54" i="1" s="1"/>
  <c r="R55" i="3"/>
  <c r="J55" i="1" s="1"/>
  <c r="R56" i="3"/>
  <c r="J56" i="1" s="1"/>
  <c r="R31" i="3"/>
  <c r="J31" i="1" s="1"/>
  <c r="R32" i="3"/>
  <c r="J32" i="1" s="1"/>
  <c r="R33" i="3"/>
  <c r="J33" i="1" s="1"/>
  <c r="R34" i="3"/>
  <c r="J34" i="1" s="1"/>
  <c r="R35" i="3"/>
  <c r="J35" i="1" s="1"/>
  <c r="T31" i="3"/>
  <c r="K31" i="1" s="1"/>
  <c r="T32" i="3"/>
  <c r="K32" i="1" s="1"/>
  <c r="T33" i="3"/>
  <c r="K33" i="1" s="1"/>
  <c r="T34" i="3"/>
  <c r="K34" i="1" s="1"/>
  <c r="T35" i="3"/>
  <c r="K35" i="1" s="1"/>
  <c r="T18" i="3"/>
  <c r="K18" i="1" s="1"/>
  <c r="T19" i="3"/>
  <c r="K19" i="1" s="1"/>
  <c r="T20" i="3"/>
  <c r="K20" i="1" s="1"/>
  <c r="T21" i="3"/>
  <c r="K21" i="1" s="1"/>
  <c r="T22" i="3"/>
  <c r="K22" i="1" s="1"/>
  <c r="T23" i="3"/>
  <c r="K23" i="1" s="1"/>
  <c r="T24" i="3"/>
  <c r="K24" i="1" s="1"/>
  <c r="T25" i="3"/>
  <c r="K25" i="1" s="1"/>
  <c r="T26" i="3"/>
  <c r="K26" i="1" s="1"/>
  <c r="T10" i="3"/>
  <c r="K10" i="1" s="1"/>
  <c r="T11" i="3"/>
  <c r="K11" i="1" s="1"/>
  <c r="T12" i="3"/>
  <c r="T13" i="3"/>
  <c r="K13" i="1" s="1"/>
  <c r="T14" i="3"/>
  <c r="K14" i="1" s="1"/>
  <c r="R18" i="3"/>
  <c r="J18" i="1" s="1"/>
  <c r="R19" i="3"/>
  <c r="J19" i="1" s="1"/>
  <c r="R20" i="3"/>
  <c r="J20" i="1" s="1"/>
  <c r="R21" i="3"/>
  <c r="J21" i="1" s="1"/>
  <c r="R22" i="3"/>
  <c r="J22" i="1" s="1"/>
  <c r="R23" i="3"/>
  <c r="J23" i="1" s="1"/>
  <c r="R24" i="3"/>
  <c r="J24" i="1" s="1"/>
  <c r="R25" i="3"/>
  <c r="J25" i="1" s="1"/>
  <c r="R26" i="3"/>
  <c r="J26" i="1" s="1"/>
  <c r="R10" i="3"/>
  <c r="J10" i="1" s="1"/>
  <c r="R11" i="3"/>
  <c r="J11" i="1" s="1"/>
  <c r="R12" i="3"/>
  <c r="J12" i="1" s="1"/>
  <c r="R13" i="3"/>
  <c r="J13" i="1" s="1"/>
  <c r="R14" i="3"/>
  <c r="J14" i="1" s="1"/>
  <c r="N18" i="3"/>
  <c r="I18" i="1" s="1"/>
  <c r="N19" i="3"/>
  <c r="I19" i="1" s="1"/>
  <c r="N20" i="3"/>
  <c r="I20" i="1" s="1"/>
  <c r="N21" i="3"/>
  <c r="I21" i="1" s="1"/>
  <c r="N22" i="3"/>
  <c r="I22" i="1" s="1"/>
  <c r="N23" i="3"/>
  <c r="I23" i="1" s="1"/>
  <c r="N24" i="3"/>
  <c r="I24" i="1" s="1"/>
  <c r="N25" i="3"/>
  <c r="I25" i="1" s="1"/>
  <c r="N26" i="3"/>
  <c r="I26" i="1" s="1"/>
  <c r="T101" i="3"/>
  <c r="K106" i="1" s="1"/>
  <c r="T99" i="3"/>
  <c r="K104" i="1" s="1"/>
  <c r="T80" i="3"/>
  <c r="K85" i="1" s="1"/>
  <c r="T78" i="3"/>
  <c r="K83" i="1" s="1"/>
  <c r="T59" i="3"/>
  <c r="K59" i="1" s="1"/>
  <c r="T57" i="3"/>
  <c r="K57" i="1" s="1"/>
  <c r="T38" i="3"/>
  <c r="K38" i="1" s="1"/>
  <c r="T36" i="3"/>
  <c r="K36" i="1" s="1"/>
  <c r="T17" i="3"/>
  <c r="K17" i="1" s="1"/>
  <c r="T15" i="3"/>
  <c r="K15" i="1" s="1"/>
  <c r="R101" i="3"/>
  <c r="J106" i="1" s="1"/>
  <c r="R99" i="3"/>
  <c r="J104" i="1" s="1"/>
  <c r="R80" i="3"/>
  <c r="J85" i="1" s="1"/>
  <c r="R78" i="3"/>
  <c r="J83" i="1" s="1"/>
  <c r="R59" i="3"/>
  <c r="J59" i="1" s="1"/>
  <c r="R57" i="3"/>
  <c r="J57" i="1" s="1"/>
  <c r="R38" i="3"/>
  <c r="J38" i="1" s="1"/>
  <c r="R36" i="3"/>
  <c r="J36" i="1" s="1"/>
  <c r="R17" i="3"/>
  <c r="J17" i="1" s="1"/>
  <c r="R15" i="3"/>
  <c r="J15" i="1" s="1"/>
  <c r="N101" i="3"/>
  <c r="I106" i="1" s="1"/>
  <c r="N99" i="3"/>
  <c r="I104" i="1" s="1"/>
  <c r="N80" i="3"/>
  <c r="I85" i="1" s="1"/>
  <c r="N78" i="3"/>
  <c r="I83" i="1" s="1"/>
  <c r="N59" i="3"/>
  <c r="I59" i="1" s="1"/>
  <c r="N57" i="3"/>
  <c r="I57" i="1" s="1"/>
  <c r="N38" i="3"/>
  <c r="I38" i="1" s="1"/>
  <c r="N36" i="3"/>
  <c r="I36" i="1" s="1"/>
  <c r="N17" i="3"/>
  <c r="I17" i="1" s="1"/>
  <c r="L78" i="3"/>
  <c r="N10" i="3"/>
  <c r="I10" i="1" s="1"/>
  <c r="N11" i="3"/>
  <c r="I11" i="1" s="1"/>
  <c r="N12" i="3"/>
  <c r="I12" i="1" s="1"/>
  <c r="N13" i="3"/>
  <c r="I13" i="1" s="1"/>
  <c r="N14" i="3"/>
  <c r="I14" i="1" s="1"/>
  <c r="N15" i="3"/>
  <c r="I15" i="1" s="1"/>
  <c r="H105" i="1" l="1"/>
  <c r="F105" i="1"/>
  <c r="E105" i="1"/>
  <c r="D105" i="1"/>
  <c r="C105" i="1"/>
  <c r="H84" i="1"/>
  <c r="F84" i="1"/>
  <c r="E84" i="1"/>
  <c r="D84" i="1"/>
  <c r="C84" i="1"/>
  <c r="H16" i="1"/>
  <c r="F16" i="1"/>
  <c r="E16" i="1"/>
  <c r="D16" i="1"/>
  <c r="H37" i="1"/>
  <c r="F37" i="1"/>
  <c r="E37" i="1"/>
  <c r="D37" i="1"/>
  <c r="C37" i="1"/>
  <c r="H58" i="1"/>
  <c r="F58" i="1"/>
  <c r="E58" i="1"/>
  <c r="D58" i="1"/>
  <c r="C58" i="1"/>
  <c r="C16" i="1"/>
  <c r="L94" i="3"/>
  <c r="H99" i="1" s="1"/>
  <c r="L95" i="3"/>
  <c r="H100" i="1" s="1"/>
  <c r="L96" i="3"/>
  <c r="H101" i="1" s="1"/>
  <c r="L97" i="3"/>
  <c r="H102" i="1" s="1"/>
  <c r="L98" i="3"/>
  <c r="H103" i="1" s="1"/>
  <c r="L102" i="3"/>
  <c r="H107" i="1" s="1"/>
  <c r="L103" i="3"/>
  <c r="H108" i="1" s="1"/>
  <c r="L104" i="3"/>
  <c r="H109" i="1" s="1"/>
  <c r="L105" i="3"/>
  <c r="H110" i="1" s="1"/>
  <c r="L106" i="3"/>
  <c r="H111" i="1" s="1"/>
  <c r="L107" i="3"/>
  <c r="H112" i="1" s="1"/>
  <c r="L108" i="3"/>
  <c r="H113" i="1" s="1"/>
  <c r="L109" i="3"/>
  <c r="H114" i="1" s="1"/>
  <c r="L110" i="3"/>
  <c r="H115" i="1" s="1"/>
  <c r="H94" i="3"/>
  <c r="F99" i="1" s="1"/>
  <c r="H95" i="3"/>
  <c r="F100" i="1" s="1"/>
  <c r="H96" i="3"/>
  <c r="F101" i="1" s="1"/>
  <c r="H97" i="3"/>
  <c r="F102" i="1" s="1"/>
  <c r="H98" i="3"/>
  <c r="F103" i="1" s="1"/>
  <c r="H102" i="3"/>
  <c r="F107" i="1" s="1"/>
  <c r="H103" i="3"/>
  <c r="F108" i="1" s="1"/>
  <c r="H104" i="3"/>
  <c r="F109" i="1" s="1"/>
  <c r="H105" i="3"/>
  <c r="F110" i="1" s="1"/>
  <c r="H106" i="3"/>
  <c r="F111" i="1" s="1"/>
  <c r="H107" i="3"/>
  <c r="F112" i="1" s="1"/>
  <c r="H108" i="3"/>
  <c r="F113" i="1" s="1"/>
  <c r="H109" i="3"/>
  <c r="F114" i="1" s="1"/>
  <c r="H110" i="3"/>
  <c r="F115" i="1" s="1"/>
  <c r="F94" i="3"/>
  <c r="E99" i="1" s="1"/>
  <c r="F95" i="3"/>
  <c r="E100" i="1" s="1"/>
  <c r="F96" i="3"/>
  <c r="E101" i="1" s="1"/>
  <c r="F97" i="3"/>
  <c r="E102" i="1" s="1"/>
  <c r="F98" i="3"/>
  <c r="E103" i="1" s="1"/>
  <c r="F102" i="3"/>
  <c r="E107" i="1" s="1"/>
  <c r="F103" i="3"/>
  <c r="E108" i="1" s="1"/>
  <c r="F104" i="3"/>
  <c r="E109" i="1" s="1"/>
  <c r="F105" i="3"/>
  <c r="E110" i="1" s="1"/>
  <c r="F106" i="3"/>
  <c r="E111" i="1" s="1"/>
  <c r="F107" i="3"/>
  <c r="E112" i="1" s="1"/>
  <c r="F108" i="3"/>
  <c r="E113" i="1" s="1"/>
  <c r="F109" i="3"/>
  <c r="E114" i="1" s="1"/>
  <c r="F110" i="3"/>
  <c r="E115" i="1" s="1"/>
  <c r="D94" i="3"/>
  <c r="D99" i="1" s="1"/>
  <c r="D95" i="3"/>
  <c r="D100" i="1" s="1"/>
  <c r="D96" i="3"/>
  <c r="D101" i="1" s="1"/>
  <c r="D97" i="3"/>
  <c r="D102" i="1" s="1"/>
  <c r="D98" i="3"/>
  <c r="D103" i="1" s="1"/>
  <c r="D102" i="3"/>
  <c r="D107" i="1" s="1"/>
  <c r="D103" i="3"/>
  <c r="D108" i="1" s="1"/>
  <c r="D104" i="3"/>
  <c r="D109" i="1" s="1"/>
  <c r="D105" i="3"/>
  <c r="D110" i="1" s="1"/>
  <c r="D106" i="3"/>
  <c r="D111" i="1" s="1"/>
  <c r="D107" i="3"/>
  <c r="D112" i="1" s="1"/>
  <c r="D108" i="3"/>
  <c r="D113" i="1" s="1"/>
  <c r="D109" i="3"/>
  <c r="D114" i="1" s="1"/>
  <c r="D110" i="3"/>
  <c r="D115" i="1" s="1"/>
  <c r="B94" i="3"/>
  <c r="C99" i="1" s="1"/>
  <c r="B95" i="3"/>
  <c r="C100" i="1" s="1"/>
  <c r="B96" i="3"/>
  <c r="C101" i="1" s="1"/>
  <c r="B97" i="3"/>
  <c r="C102" i="1" s="1"/>
  <c r="B98" i="3"/>
  <c r="C103" i="1" s="1"/>
  <c r="B102" i="3"/>
  <c r="C107" i="1" s="1"/>
  <c r="B103" i="3"/>
  <c r="C108" i="1" s="1"/>
  <c r="B104" i="3"/>
  <c r="C109" i="1" s="1"/>
  <c r="B105" i="3"/>
  <c r="C110" i="1" s="1"/>
  <c r="B106" i="3"/>
  <c r="C111" i="1" s="1"/>
  <c r="B107" i="3"/>
  <c r="C112" i="1" s="1"/>
  <c r="B108" i="3"/>
  <c r="C113" i="1" s="1"/>
  <c r="B109" i="3"/>
  <c r="C114" i="1" s="1"/>
  <c r="B110" i="3"/>
  <c r="C115" i="1" s="1"/>
  <c r="L99" i="3"/>
  <c r="H104" i="1" s="1"/>
  <c r="L101" i="3"/>
  <c r="H106" i="1" s="1"/>
  <c r="H101" i="3"/>
  <c r="F106" i="1" s="1"/>
  <c r="H99" i="3"/>
  <c r="F104" i="1" s="1"/>
  <c r="F99" i="3"/>
  <c r="E104" i="1" s="1"/>
  <c r="F101" i="3"/>
  <c r="E106" i="1" s="1"/>
  <c r="D101" i="3"/>
  <c r="D106" i="1" s="1"/>
  <c r="D99" i="3"/>
  <c r="D104" i="1" s="1"/>
  <c r="B99" i="3"/>
  <c r="C104" i="1" s="1"/>
  <c r="B101" i="3"/>
  <c r="C106" i="1" s="1"/>
  <c r="L73" i="3"/>
  <c r="H78" i="1" s="1"/>
  <c r="L74" i="3"/>
  <c r="H79" i="1" s="1"/>
  <c r="L75" i="3"/>
  <c r="H80" i="1" s="1"/>
  <c r="L76" i="3"/>
  <c r="H81" i="1" s="1"/>
  <c r="L77" i="3"/>
  <c r="H82" i="1" s="1"/>
  <c r="L81" i="3"/>
  <c r="H86" i="1" s="1"/>
  <c r="L82" i="3"/>
  <c r="H87" i="1" s="1"/>
  <c r="L83" i="3"/>
  <c r="H88" i="1" s="1"/>
  <c r="L84" i="3"/>
  <c r="H89" i="1" s="1"/>
  <c r="L85" i="3"/>
  <c r="H90" i="1" s="1"/>
  <c r="L86" i="3"/>
  <c r="H91" i="1" s="1"/>
  <c r="L87" i="3"/>
  <c r="H92" i="1" s="1"/>
  <c r="L88" i="3"/>
  <c r="H93" i="1" s="1"/>
  <c r="L89" i="3"/>
  <c r="H94" i="1" s="1"/>
  <c r="H73" i="3"/>
  <c r="F78" i="1" s="1"/>
  <c r="H74" i="3"/>
  <c r="F79" i="1" s="1"/>
  <c r="H75" i="3"/>
  <c r="F80" i="1" s="1"/>
  <c r="H76" i="3"/>
  <c r="F81" i="1" s="1"/>
  <c r="H77" i="3"/>
  <c r="F82" i="1" s="1"/>
  <c r="H81" i="3"/>
  <c r="F86" i="1" s="1"/>
  <c r="H82" i="3"/>
  <c r="F87" i="1" s="1"/>
  <c r="H83" i="3"/>
  <c r="F88" i="1" s="1"/>
  <c r="H84" i="3"/>
  <c r="F89" i="1" s="1"/>
  <c r="H85" i="3"/>
  <c r="F90" i="1" s="1"/>
  <c r="H86" i="3"/>
  <c r="F91" i="1" s="1"/>
  <c r="H87" i="3"/>
  <c r="F92" i="1" s="1"/>
  <c r="H88" i="3"/>
  <c r="F93" i="1" s="1"/>
  <c r="H89" i="3"/>
  <c r="F94" i="1" s="1"/>
  <c r="F73" i="3"/>
  <c r="E78" i="1" s="1"/>
  <c r="F74" i="3"/>
  <c r="E79" i="1" s="1"/>
  <c r="F75" i="3"/>
  <c r="E80" i="1" s="1"/>
  <c r="F76" i="3"/>
  <c r="E81" i="1" s="1"/>
  <c r="F77" i="3"/>
  <c r="E82" i="1" s="1"/>
  <c r="F81" i="3"/>
  <c r="E86" i="1" s="1"/>
  <c r="F82" i="3"/>
  <c r="E87" i="1" s="1"/>
  <c r="F83" i="3"/>
  <c r="E88" i="1" s="1"/>
  <c r="F84" i="3"/>
  <c r="E89" i="1" s="1"/>
  <c r="F85" i="3"/>
  <c r="E90" i="1" s="1"/>
  <c r="F86" i="3"/>
  <c r="E91" i="1" s="1"/>
  <c r="F87" i="3"/>
  <c r="E92" i="1" s="1"/>
  <c r="F88" i="3"/>
  <c r="E93" i="1" s="1"/>
  <c r="F89" i="3"/>
  <c r="E94" i="1" s="1"/>
  <c r="D73" i="3"/>
  <c r="D78" i="1" s="1"/>
  <c r="D74" i="3"/>
  <c r="D79" i="1" s="1"/>
  <c r="D75" i="3"/>
  <c r="D80" i="1" s="1"/>
  <c r="D76" i="3"/>
  <c r="D81" i="1" s="1"/>
  <c r="D77" i="3"/>
  <c r="D82" i="1" s="1"/>
  <c r="D81" i="3"/>
  <c r="D86" i="1" s="1"/>
  <c r="D82" i="3"/>
  <c r="D87" i="1" s="1"/>
  <c r="D83" i="3"/>
  <c r="D88" i="1" s="1"/>
  <c r="D84" i="3"/>
  <c r="D89" i="1" s="1"/>
  <c r="D85" i="3"/>
  <c r="D90" i="1" s="1"/>
  <c r="D86" i="3"/>
  <c r="D91" i="1" s="1"/>
  <c r="D87" i="3"/>
  <c r="D92" i="1" s="1"/>
  <c r="D88" i="3"/>
  <c r="D93" i="1" s="1"/>
  <c r="D89" i="3"/>
  <c r="D94" i="1" s="1"/>
  <c r="B73" i="3"/>
  <c r="C78" i="1" s="1"/>
  <c r="B74" i="3"/>
  <c r="C79" i="1" s="1"/>
  <c r="B75" i="3"/>
  <c r="C80" i="1" s="1"/>
  <c r="B76" i="3"/>
  <c r="C81" i="1" s="1"/>
  <c r="B77" i="3"/>
  <c r="C82" i="1" s="1"/>
  <c r="B89" i="3"/>
  <c r="C94" i="1" s="1"/>
  <c r="B81" i="3"/>
  <c r="C86" i="1" s="1"/>
  <c r="B82" i="3"/>
  <c r="C87" i="1" s="1"/>
  <c r="B83" i="3"/>
  <c r="C88" i="1" s="1"/>
  <c r="B84" i="3"/>
  <c r="C89" i="1" s="1"/>
  <c r="B85" i="3"/>
  <c r="C90" i="1" s="1"/>
  <c r="B86" i="3"/>
  <c r="C91" i="1" s="1"/>
  <c r="B87" i="3"/>
  <c r="C92" i="1" s="1"/>
  <c r="B88" i="3"/>
  <c r="C93" i="1" s="1"/>
  <c r="L80" i="3"/>
  <c r="H85" i="1" s="1"/>
  <c r="H83" i="1"/>
  <c r="H80" i="3"/>
  <c r="F85" i="1" s="1"/>
  <c r="H78" i="3"/>
  <c r="F83" i="1" s="1"/>
  <c r="F78" i="3"/>
  <c r="E83" i="1" s="1"/>
  <c r="F80" i="3"/>
  <c r="E85" i="1" s="1"/>
  <c r="D80" i="3"/>
  <c r="D85" i="1" s="1"/>
  <c r="D78" i="3"/>
  <c r="D83" i="1" s="1"/>
  <c r="B78" i="3"/>
  <c r="C83" i="1" s="1"/>
  <c r="B80" i="3"/>
  <c r="C85" i="1" s="1"/>
  <c r="L52" i="3"/>
  <c r="H52" i="1" s="1"/>
  <c r="L53" i="3"/>
  <c r="H53" i="1" s="1"/>
  <c r="L54" i="3"/>
  <c r="H54" i="1" s="1"/>
  <c r="L55" i="3"/>
  <c r="H55" i="1" s="1"/>
  <c r="L56" i="3"/>
  <c r="H56" i="1" s="1"/>
  <c r="L60" i="3"/>
  <c r="H60" i="1" s="1"/>
  <c r="L61" i="3"/>
  <c r="H61" i="1" s="1"/>
  <c r="L62" i="3"/>
  <c r="H62" i="1" s="1"/>
  <c r="L63" i="3"/>
  <c r="H63" i="1" s="1"/>
  <c r="L64" i="3"/>
  <c r="H64" i="1" s="1"/>
  <c r="L65" i="3"/>
  <c r="H65" i="1" s="1"/>
  <c r="L66" i="3"/>
  <c r="H66" i="1" s="1"/>
  <c r="L67" i="3"/>
  <c r="H67" i="1" s="1"/>
  <c r="L68" i="3"/>
  <c r="H68" i="1" s="1"/>
  <c r="H52" i="3"/>
  <c r="F52" i="1" s="1"/>
  <c r="H53" i="3"/>
  <c r="F53" i="1" s="1"/>
  <c r="H54" i="3"/>
  <c r="F54" i="1" s="1"/>
  <c r="H55" i="3"/>
  <c r="F55" i="1" s="1"/>
  <c r="H56" i="3"/>
  <c r="F56" i="1" s="1"/>
  <c r="H60" i="3"/>
  <c r="F60" i="1" s="1"/>
  <c r="H61" i="3"/>
  <c r="F61" i="1" s="1"/>
  <c r="H62" i="3"/>
  <c r="F62" i="1" s="1"/>
  <c r="H63" i="3"/>
  <c r="F63" i="1" s="1"/>
  <c r="H64" i="3"/>
  <c r="F64" i="1" s="1"/>
  <c r="H65" i="3"/>
  <c r="F65" i="1" s="1"/>
  <c r="H66" i="3"/>
  <c r="F66" i="1" s="1"/>
  <c r="H67" i="3"/>
  <c r="F67" i="1" s="1"/>
  <c r="H68" i="3"/>
  <c r="F68" i="1" s="1"/>
  <c r="F52" i="3"/>
  <c r="E52" i="1" s="1"/>
  <c r="F53" i="3"/>
  <c r="E53" i="1" s="1"/>
  <c r="F54" i="3"/>
  <c r="E54" i="1" s="1"/>
  <c r="F55" i="3"/>
  <c r="E55" i="1" s="1"/>
  <c r="F56" i="3"/>
  <c r="E56" i="1" s="1"/>
  <c r="F60" i="3"/>
  <c r="E60" i="1" s="1"/>
  <c r="F61" i="3"/>
  <c r="E61" i="1" s="1"/>
  <c r="F62" i="3"/>
  <c r="E62" i="1" s="1"/>
  <c r="F63" i="3"/>
  <c r="E63" i="1" s="1"/>
  <c r="F64" i="3"/>
  <c r="E64" i="1" s="1"/>
  <c r="F65" i="3"/>
  <c r="E65" i="1" s="1"/>
  <c r="F66" i="3"/>
  <c r="E66" i="1" s="1"/>
  <c r="F67" i="3"/>
  <c r="E67" i="1" s="1"/>
  <c r="F68" i="3"/>
  <c r="E68" i="1" s="1"/>
  <c r="D52" i="3"/>
  <c r="D52" i="1" s="1"/>
  <c r="D53" i="3"/>
  <c r="D53" i="1" s="1"/>
  <c r="D54" i="3"/>
  <c r="D54" i="1" s="1"/>
  <c r="D55" i="3"/>
  <c r="D55" i="1" s="1"/>
  <c r="D56" i="3"/>
  <c r="D56" i="1" s="1"/>
  <c r="D60" i="3"/>
  <c r="D60" i="1" s="1"/>
  <c r="D61" i="3"/>
  <c r="D61" i="1" s="1"/>
  <c r="D62" i="3"/>
  <c r="D62" i="1" s="1"/>
  <c r="D63" i="3"/>
  <c r="D63" i="1" s="1"/>
  <c r="D64" i="3"/>
  <c r="D64" i="1" s="1"/>
  <c r="D65" i="3"/>
  <c r="D65" i="1" s="1"/>
  <c r="D66" i="3"/>
  <c r="D66" i="1" s="1"/>
  <c r="D67" i="3"/>
  <c r="D67" i="1" s="1"/>
  <c r="D68" i="3"/>
  <c r="D68" i="1" s="1"/>
  <c r="B52" i="3"/>
  <c r="C52" i="1" s="1"/>
  <c r="B53" i="3"/>
  <c r="C53" i="1" s="1"/>
  <c r="B54" i="3"/>
  <c r="C54" i="1" s="1"/>
  <c r="B55" i="3"/>
  <c r="C55" i="1" s="1"/>
  <c r="B56" i="3"/>
  <c r="C56" i="1" s="1"/>
  <c r="B60" i="3"/>
  <c r="C60" i="1" s="1"/>
  <c r="B61" i="3"/>
  <c r="C61" i="1" s="1"/>
  <c r="B62" i="3"/>
  <c r="C62" i="1" s="1"/>
  <c r="B63" i="3"/>
  <c r="C63" i="1" s="1"/>
  <c r="B64" i="3"/>
  <c r="C64" i="1" s="1"/>
  <c r="B65" i="3"/>
  <c r="C65" i="1" s="1"/>
  <c r="B66" i="3"/>
  <c r="C66" i="1" s="1"/>
  <c r="B67" i="3"/>
  <c r="C67" i="1" s="1"/>
  <c r="B68" i="3"/>
  <c r="C68" i="1" s="1"/>
  <c r="B57" i="3"/>
  <c r="C57" i="1" s="1"/>
  <c r="D57" i="3"/>
  <c r="D57" i="1" s="1"/>
  <c r="F57" i="3"/>
  <c r="E57" i="1" s="1"/>
  <c r="H57" i="3"/>
  <c r="F57" i="1" s="1"/>
  <c r="L57" i="3"/>
  <c r="H57" i="1" s="1"/>
  <c r="L59" i="3"/>
  <c r="H59" i="1" s="1"/>
  <c r="H59" i="3"/>
  <c r="F59" i="1" s="1"/>
  <c r="F59" i="3"/>
  <c r="E59" i="1" s="1"/>
  <c r="D59" i="3"/>
  <c r="D59" i="1" s="1"/>
  <c r="B59" i="3"/>
  <c r="C59" i="1" s="1"/>
  <c r="B39" i="3"/>
  <c r="C39" i="1" s="1"/>
  <c r="B40" i="3"/>
  <c r="C40" i="1" s="1"/>
  <c r="B41" i="3"/>
  <c r="C41" i="1" s="1"/>
  <c r="B42" i="3"/>
  <c r="C42" i="1" s="1"/>
  <c r="B43" i="3"/>
  <c r="C43" i="1" s="1"/>
  <c r="B44" i="3"/>
  <c r="C44" i="1" s="1"/>
  <c r="B45" i="3"/>
  <c r="C45" i="1" s="1"/>
  <c r="B46" i="3"/>
  <c r="C46" i="1" s="1"/>
  <c r="B47" i="3"/>
  <c r="C47" i="1" s="1"/>
  <c r="D39" i="3"/>
  <c r="D39" i="1" s="1"/>
  <c r="D40" i="3"/>
  <c r="D40" i="1" s="1"/>
  <c r="D41" i="3"/>
  <c r="D41" i="1" s="1"/>
  <c r="D42" i="3"/>
  <c r="D42" i="1" s="1"/>
  <c r="D43" i="3"/>
  <c r="D43" i="1" s="1"/>
  <c r="D44" i="3"/>
  <c r="D44" i="1" s="1"/>
  <c r="D45" i="3"/>
  <c r="D45" i="1" s="1"/>
  <c r="D46" i="3"/>
  <c r="D46" i="1" s="1"/>
  <c r="D47" i="3"/>
  <c r="D47" i="1" s="1"/>
  <c r="F39" i="3"/>
  <c r="E39" i="1" s="1"/>
  <c r="F40" i="3"/>
  <c r="E40" i="1" s="1"/>
  <c r="F41" i="3"/>
  <c r="E41" i="1" s="1"/>
  <c r="F42" i="3"/>
  <c r="E42" i="1" s="1"/>
  <c r="F43" i="3"/>
  <c r="E43" i="1" s="1"/>
  <c r="F44" i="3"/>
  <c r="E44" i="1" s="1"/>
  <c r="F45" i="3"/>
  <c r="E45" i="1" s="1"/>
  <c r="F46" i="3"/>
  <c r="E46" i="1" s="1"/>
  <c r="F47" i="3"/>
  <c r="E47" i="1" s="1"/>
  <c r="H39" i="3"/>
  <c r="F39" i="1" s="1"/>
  <c r="H40" i="3"/>
  <c r="F40" i="1" s="1"/>
  <c r="H41" i="3"/>
  <c r="F41" i="1" s="1"/>
  <c r="H42" i="3"/>
  <c r="F42" i="1" s="1"/>
  <c r="H43" i="3"/>
  <c r="F43" i="1" s="1"/>
  <c r="H44" i="3"/>
  <c r="F44" i="1" s="1"/>
  <c r="H45" i="3"/>
  <c r="F45" i="1" s="1"/>
  <c r="H46" i="3"/>
  <c r="F46" i="1" s="1"/>
  <c r="H47" i="3"/>
  <c r="F47" i="1" s="1"/>
  <c r="L39" i="3"/>
  <c r="H39" i="1" s="1"/>
  <c r="L40" i="3"/>
  <c r="H40" i="1" s="1"/>
  <c r="L41" i="3"/>
  <c r="H41" i="1" s="1"/>
  <c r="L42" i="3"/>
  <c r="H42" i="1" s="1"/>
  <c r="L43" i="3"/>
  <c r="H43" i="1" s="1"/>
  <c r="L44" i="3"/>
  <c r="H44" i="1" s="1"/>
  <c r="L45" i="3"/>
  <c r="H45" i="1" s="1"/>
  <c r="L46" i="3"/>
  <c r="H46" i="1" s="1"/>
  <c r="L47" i="3"/>
  <c r="H47" i="1" s="1"/>
  <c r="L31" i="3"/>
  <c r="H31" i="1" s="1"/>
  <c r="L32" i="3"/>
  <c r="H32" i="1" s="1"/>
  <c r="L33" i="3"/>
  <c r="H33" i="1" s="1"/>
  <c r="L34" i="3"/>
  <c r="H34" i="1" s="1"/>
  <c r="L35" i="3"/>
  <c r="H35" i="1" s="1"/>
  <c r="H31" i="3"/>
  <c r="F31" i="1" s="1"/>
  <c r="H32" i="3"/>
  <c r="F32" i="1" s="1"/>
  <c r="H33" i="3"/>
  <c r="F33" i="1" s="1"/>
  <c r="H34" i="3"/>
  <c r="F34" i="1" s="1"/>
  <c r="H35" i="3"/>
  <c r="F35" i="1" s="1"/>
  <c r="F31" i="3"/>
  <c r="E31" i="1" s="1"/>
  <c r="F32" i="3"/>
  <c r="E32" i="1" s="1"/>
  <c r="F33" i="3"/>
  <c r="E33" i="1" s="1"/>
  <c r="F34" i="3"/>
  <c r="E34" i="1" s="1"/>
  <c r="F35" i="3"/>
  <c r="E35" i="1" s="1"/>
  <c r="D31" i="3"/>
  <c r="D31" i="1" s="1"/>
  <c r="D32" i="3"/>
  <c r="D32" i="1" s="1"/>
  <c r="D33" i="3"/>
  <c r="D33" i="1" s="1"/>
  <c r="D34" i="3"/>
  <c r="D34" i="1" s="1"/>
  <c r="D35" i="3"/>
  <c r="D35" i="1" s="1"/>
  <c r="D36" i="3"/>
  <c r="D36" i="1" s="1"/>
  <c r="F36" i="3"/>
  <c r="E36" i="1" s="1"/>
  <c r="H36" i="3"/>
  <c r="F36" i="1" s="1"/>
  <c r="L36" i="3"/>
  <c r="H36" i="1" s="1"/>
  <c r="L38" i="3"/>
  <c r="H38" i="1" s="1"/>
  <c r="H38" i="3"/>
  <c r="F38" i="1" s="1"/>
  <c r="F38" i="3"/>
  <c r="E38" i="1" s="1"/>
  <c r="D38" i="3"/>
  <c r="D38" i="1" s="1"/>
  <c r="B31" i="3"/>
  <c r="C31" i="1" s="1"/>
  <c r="B32" i="3"/>
  <c r="C32" i="1" s="1"/>
  <c r="B33" i="3"/>
  <c r="C33" i="1" s="1"/>
  <c r="B34" i="3"/>
  <c r="C34" i="1" s="1"/>
  <c r="B35" i="3"/>
  <c r="C35" i="1" s="1"/>
  <c r="B36" i="3"/>
  <c r="C36" i="1" s="1"/>
  <c r="B38" i="3"/>
  <c r="C38" i="1" s="1"/>
  <c r="L10" i="3"/>
  <c r="H10" i="1" s="1"/>
  <c r="L11" i="3"/>
  <c r="H11" i="1" s="1"/>
  <c r="L12" i="3"/>
  <c r="H12" i="1" s="1"/>
  <c r="L13" i="3"/>
  <c r="H13" i="1" s="1"/>
  <c r="L14" i="3"/>
  <c r="H14" i="1" s="1"/>
  <c r="H10" i="3"/>
  <c r="F10" i="1" s="1"/>
  <c r="H11" i="3"/>
  <c r="F11" i="1" s="1"/>
  <c r="H12" i="3"/>
  <c r="F12" i="1" s="1"/>
  <c r="H13" i="3"/>
  <c r="F13" i="1" s="1"/>
  <c r="H14" i="3"/>
  <c r="F14" i="1" s="1"/>
  <c r="F10" i="3"/>
  <c r="E10" i="1" s="1"/>
  <c r="F11" i="3"/>
  <c r="E11" i="1" s="1"/>
  <c r="F12" i="3"/>
  <c r="E12" i="1" s="1"/>
  <c r="F13" i="3"/>
  <c r="E13" i="1" s="1"/>
  <c r="F14" i="3"/>
  <c r="E14" i="1" s="1"/>
  <c r="D10" i="3"/>
  <c r="D10" i="1" s="1"/>
  <c r="D11" i="3"/>
  <c r="D11" i="1" s="1"/>
  <c r="D12" i="3"/>
  <c r="D12" i="1" s="1"/>
  <c r="D13" i="3"/>
  <c r="D13" i="1" s="1"/>
  <c r="D14" i="3"/>
  <c r="D14" i="1" s="1"/>
  <c r="L15" i="3"/>
  <c r="H15" i="1" s="1"/>
  <c r="H15" i="3"/>
  <c r="F15" i="1" s="1"/>
  <c r="F15" i="3"/>
  <c r="E15" i="1" s="1"/>
  <c r="D15" i="3"/>
  <c r="D15" i="1" s="1"/>
  <c r="B10" i="3"/>
  <c r="C10" i="1" s="1"/>
  <c r="B11" i="3"/>
  <c r="C11" i="1" s="1"/>
  <c r="B12" i="3"/>
  <c r="C12" i="1" s="1"/>
  <c r="B13" i="3"/>
  <c r="C13" i="1" s="1"/>
  <c r="B14" i="3"/>
  <c r="C14" i="1" s="1"/>
  <c r="B15" i="3"/>
  <c r="C15" i="1" s="1"/>
  <c r="L18" i="3"/>
  <c r="H18" i="1" s="1"/>
  <c r="L19" i="3"/>
  <c r="H19" i="1" s="1"/>
  <c r="L20" i="3"/>
  <c r="H20" i="1" s="1"/>
  <c r="L21" i="3"/>
  <c r="H21" i="1" s="1"/>
  <c r="L22" i="3"/>
  <c r="H22" i="1" s="1"/>
  <c r="L23" i="3"/>
  <c r="H23" i="1" s="1"/>
  <c r="L24" i="3"/>
  <c r="H24" i="1" s="1"/>
  <c r="L25" i="3"/>
  <c r="H25" i="1" s="1"/>
  <c r="L26" i="3"/>
  <c r="H26" i="1" s="1"/>
  <c r="L17" i="3"/>
  <c r="H17" i="1" s="1"/>
  <c r="H18" i="3"/>
  <c r="F18" i="1" s="1"/>
  <c r="H19" i="3"/>
  <c r="F19" i="1" s="1"/>
  <c r="H20" i="3"/>
  <c r="F20" i="1" s="1"/>
  <c r="H21" i="3"/>
  <c r="F21" i="1" s="1"/>
  <c r="H22" i="3"/>
  <c r="F22" i="1" s="1"/>
  <c r="H23" i="3"/>
  <c r="F23" i="1" s="1"/>
  <c r="H24" i="3"/>
  <c r="F24" i="1" s="1"/>
  <c r="H25" i="3"/>
  <c r="F25" i="1" s="1"/>
  <c r="H26" i="3"/>
  <c r="F26" i="1" s="1"/>
  <c r="H17" i="3"/>
  <c r="F17" i="1" s="1"/>
  <c r="F18" i="3"/>
  <c r="E18" i="1" s="1"/>
  <c r="F19" i="3"/>
  <c r="E19" i="1" s="1"/>
  <c r="F20" i="3"/>
  <c r="E20" i="1" s="1"/>
  <c r="F21" i="3"/>
  <c r="E21" i="1" s="1"/>
  <c r="F22" i="3"/>
  <c r="E22" i="1" s="1"/>
  <c r="F23" i="3"/>
  <c r="E23" i="1" s="1"/>
  <c r="F24" i="3"/>
  <c r="E24" i="1" s="1"/>
  <c r="F25" i="3"/>
  <c r="E25" i="1" s="1"/>
  <c r="F26" i="3"/>
  <c r="E26" i="1" s="1"/>
  <c r="F17" i="3"/>
  <c r="E17" i="1" s="1"/>
  <c r="D18" i="3"/>
  <c r="D18" i="1" s="1"/>
  <c r="D19" i="3"/>
  <c r="D19" i="1" s="1"/>
  <c r="D20" i="3"/>
  <c r="D20" i="1" s="1"/>
  <c r="D21" i="3"/>
  <c r="D21" i="1" s="1"/>
  <c r="D22" i="3"/>
  <c r="D22" i="1" s="1"/>
  <c r="D23" i="3"/>
  <c r="D23" i="1" s="1"/>
  <c r="D24" i="3"/>
  <c r="D24" i="1" s="1"/>
  <c r="D25" i="3"/>
  <c r="D25" i="1" s="1"/>
  <c r="D26" i="3"/>
  <c r="D26" i="1" s="1"/>
  <c r="D17" i="3"/>
  <c r="D17" i="1" s="1"/>
  <c r="B18" i="3"/>
  <c r="C18" i="1" s="1"/>
  <c r="B19" i="3"/>
  <c r="C19" i="1" s="1"/>
  <c r="B20" i="3"/>
  <c r="C20" i="1" s="1"/>
  <c r="B21" i="3"/>
  <c r="C21" i="1" s="1"/>
  <c r="B22" i="3"/>
  <c r="C22" i="1" s="1"/>
  <c r="B23" i="3"/>
  <c r="C23" i="1" s="1"/>
  <c r="B24" i="3"/>
  <c r="C24" i="1" s="1"/>
  <c r="B25" i="3"/>
  <c r="C25" i="1" s="1"/>
  <c r="B26" i="3"/>
  <c r="C26" i="1" s="1"/>
  <c r="B17" i="3"/>
  <c r="C17" i="1" s="1"/>
  <c r="F99" i="2"/>
  <c r="U114" i="2" s="1"/>
  <c r="E99" i="2"/>
  <c r="T114" i="2" s="1"/>
  <c r="D99" i="2"/>
  <c r="S114" i="2" s="1"/>
  <c r="C99" i="2"/>
  <c r="R114" i="2" s="1"/>
  <c r="F98" i="2"/>
  <c r="U113" i="2" s="1"/>
  <c r="E98" i="2"/>
  <c r="T113" i="2" s="1"/>
  <c r="D98" i="2"/>
  <c r="S113" i="2" s="1"/>
  <c r="C98" i="2"/>
  <c r="R113" i="2" s="1"/>
  <c r="F97" i="2"/>
  <c r="U112" i="2" s="1"/>
  <c r="E97" i="2"/>
  <c r="T112" i="2" s="1"/>
  <c r="D97" i="2"/>
  <c r="S112" i="2" s="1"/>
  <c r="C97" i="2"/>
  <c r="R112" i="2" s="1"/>
  <c r="F96" i="2"/>
  <c r="U111" i="2" s="1"/>
  <c r="E96" i="2"/>
  <c r="T111" i="2" s="1"/>
  <c r="D96" i="2"/>
  <c r="S111" i="2" s="1"/>
  <c r="C96" i="2"/>
  <c r="R111" i="2" s="1"/>
  <c r="F95" i="2"/>
  <c r="U110" i="2" s="1"/>
  <c r="E95" i="2"/>
  <c r="T110" i="2" s="1"/>
  <c r="D95" i="2"/>
  <c r="S110" i="2" s="1"/>
  <c r="C95" i="2"/>
  <c r="R110" i="2" s="1"/>
  <c r="F94" i="2"/>
  <c r="U109" i="2" s="1"/>
  <c r="E94" i="2"/>
  <c r="T109" i="2" s="1"/>
  <c r="D94" i="2"/>
  <c r="S109" i="2" s="1"/>
  <c r="C94" i="2"/>
  <c r="R109" i="2" s="1"/>
  <c r="F93" i="2"/>
  <c r="U107" i="2" s="1"/>
  <c r="E93" i="2"/>
  <c r="T107" i="2" s="1"/>
  <c r="D93" i="2"/>
  <c r="S107" i="2" s="1"/>
  <c r="C93" i="2"/>
  <c r="R107" i="2" s="1"/>
  <c r="F92" i="2"/>
  <c r="U106" i="2" s="1"/>
  <c r="E92" i="2"/>
  <c r="T106" i="2" s="1"/>
  <c r="D92" i="2"/>
  <c r="S106" i="2" s="1"/>
  <c r="C92" i="2"/>
  <c r="R106" i="2" s="1"/>
  <c r="F91" i="2"/>
  <c r="U105" i="2" s="1"/>
  <c r="E91" i="2"/>
  <c r="T105" i="2" s="1"/>
  <c r="D91" i="2"/>
  <c r="S105" i="2" s="1"/>
  <c r="C91" i="2"/>
  <c r="R105" i="2" s="1"/>
  <c r="F90" i="2"/>
  <c r="U104" i="2" s="1"/>
  <c r="E90" i="2"/>
  <c r="T104" i="2" s="1"/>
  <c r="D90" i="2"/>
  <c r="S104" i="2" s="1"/>
  <c r="C90" i="2"/>
  <c r="R104" i="2" s="1"/>
  <c r="F89" i="2"/>
  <c r="U103" i="2" s="1"/>
  <c r="E89" i="2"/>
  <c r="T103" i="2" s="1"/>
  <c r="D89" i="2"/>
  <c r="S103" i="2" s="1"/>
  <c r="C89" i="2"/>
  <c r="R103" i="2" s="1"/>
  <c r="F88" i="2"/>
  <c r="U102" i="2" s="1"/>
  <c r="E88" i="2"/>
  <c r="T102" i="2" s="1"/>
  <c r="D88" i="2"/>
  <c r="S102" i="2" s="1"/>
  <c r="C88" i="2"/>
  <c r="R102" i="2" s="1"/>
  <c r="F87" i="2"/>
  <c r="U101" i="2" s="1"/>
  <c r="E87" i="2"/>
  <c r="T101" i="2" s="1"/>
  <c r="D87" i="2"/>
  <c r="S101" i="2" s="1"/>
  <c r="C87" i="2"/>
  <c r="R101" i="2" s="1"/>
  <c r="F86" i="2"/>
  <c r="U100" i="2" s="1"/>
  <c r="E86" i="2"/>
  <c r="T100" i="2" s="1"/>
  <c r="D86" i="2"/>
  <c r="S100" i="2" s="1"/>
  <c r="C86" i="2"/>
  <c r="R100" i="2" s="1"/>
  <c r="F85" i="2"/>
  <c r="U99" i="2" s="1"/>
  <c r="E85" i="2"/>
  <c r="T99" i="2" s="1"/>
  <c r="D85" i="2"/>
  <c r="S99" i="2" s="1"/>
  <c r="C85" i="2"/>
  <c r="R99" i="2" s="1"/>
  <c r="F80" i="2"/>
  <c r="U93" i="2" s="1"/>
  <c r="E80" i="2"/>
  <c r="T93" i="2" s="1"/>
  <c r="D80" i="2"/>
  <c r="S93" i="2" s="1"/>
  <c r="C80" i="2"/>
  <c r="R93" i="2" s="1"/>
  <c r="F79" i="2"/>
  <c r="U92" i="2" s="1"/>
  <c r="E79" i="2"/>
  <c r="T92" i="2" s="1"/>
  <c r="D79" i="2"/>
  <c r="S92" i="2" s="1"/>
  <c r="C79" i="2"/>
  <c r="R92" i="2" s="1"/>
  <c r="F78" i="2"/>
  <c r="U91" i="2" s="1"/>
  <c r="E78" i="2"/>
  <c r="T91" i="2" s="1"/>
  <c r="D78" i="2"/>
  <c r="S91" i="2" s="1"/>
  <c r="C78" i="2"/>
  <c r="R91" i="2" s="1"/>
  <c r="F77" i="2"/>
  <c r="U90" i="2" s="1"/>
  <c r="E77" i="2"/>
  <c r="T90" i="2" s="1"/>
  <c r="D77" i="2"/>
  <c r="S90" i="2" s="1"/>
  <c r="C77" i="2"/>
  <c r="R90" i="2" s="1"/>
  <c r="F76" i="2"/>
  <c r="U89" i="2" s="1"/>
  <c r="E76" i="2"/>
  <c r="T89" i="2" s="1"/>
  <c r="D76" i="2"/>
  <c r="S89" i="2" s="1"/>
  <c r="C76" i="2"/>
  <c r="R89" i="2" s="1"/>
  <c r="F75" i="2"/>
  <c r="U88" i="2" s="1"/>
  <c r="E75" i="2"/>
  <c r="T88" i="2" s="1"/>
  <c r="D75" i="2"/>
  <c r="S88" i="2" s="1"/>
  <c r="C75" i="2"/>
  <c r="R88" i="2" s="1"/>
  <c r="F74" i="2"/>
  <c r="U86" i="2" s="1"/>
  <c r="E74" i="2"/>
  <c r="T86" i="2" s="1"/>
  <c r="D74" i="2"/>
  <c r="S86" i="2" s="1"/>
  <c r="C74" i="2"/>
  <c r="R86" i="2" s="1"/>
  <c r="F73" i="2"/>
  <c r="U85" i="2" s="1"/>
  <c r="E73" i="2"/>
  <c r="T85" i="2" s="1"/>
  <c r="D73" i="2"/>
  <c r="S85" i="2" s="1"/>
  <c r="C73" i="2"/>
  <c r="R85" i="2" s="1"/>
  <c r="F72" i="2"/>
  <c r="U84" i="2" s="1"/>
  <c r="E72" i="2"/>
  <c r="T84" i="2" s="1"/>
  <c r="D72" i="2"/>
  <c r="S84" i="2" s="1"/>
  <c r="C72" i="2"/>
  <c r="R84" i="2" s="1"/>
  <c r="F71" i="2"/>
  <c r="U83" i="2" s="1"/>
  <c r="E71" i="2"/>
  <c r="T83" i="2" s="1"/>
  <c r="D71" i="2"/>
  <c r="S83" i="2" s="1"/>
  <c r="C71" i="2"/>
  <c r="R83" i="2" s="1"/>
  <c r="F70" i="2"/>
  <c r="U82" i="2" s="1"/>
  <c r="E70" i="2"/>
  <c r="T82" i="2" s="1"/>
  <c r="D70" i="2"/>
  <c r="S82" i="2" s="1"/>
  <c r="C70" i="2"/>
  <c r="R82" i="2" s="1"/>
  <c r="F69" i="2"/>
  <c r="U81" i="2" s="1"/>
  <c r="E69" i="2"/>
  <c r="T81" i="2" s="1"/>
  <c r="D69" i="2"/>
  <c r="S81" i="2" s="1"/>
  <c r="C69" i="2"/>
  <c r="R81" i="2" s="1"/>
  <c r="F68" i="2"/>
  <c r="U80" i="2" s="1"/>
  <c r="E68" i="2"/>
  <c r="T80" i="2" s="1"/>
  <c r="D68" i="2"/>
  <c r="S80" i="2" s="1"/>
  <c r="C68" i="2"/>
  <c r="R80" i="2" s="1"/>
  <c r="F67" i="2"/>
  <c r="U79" i="2" s="1"/>
  <c r="E67" i="2"/>
  <c r="T79" i="2" s="1"/>
  <c r="D67" i="2"/>
  <c r="S79" i="2" s="1"/>
  <c r="C67" i="2"/>
  <c r="R79" i="2" s="1"/>
  <c r="F66" i="2"/>
  <c r="U78" i="2" s="1"/>
  <c r="E66" i="2"/>
  <c r="T78" i="2" s="1"/>
  <c r="D66" i="2"/>
  <c r="S78" i="2" s="1"/>
  <c r="C66" i="2"/>
  <c r="R78" i="2" s="1"/>
  <c r="C7" i="2"/>
  <c r="R13" i="2" s="1"/>
  <c r="C25" i="2"/>
  <c r="R33" i="2" s="1"/>
  <c r="F19" i="2"/>
  <c r="U26" i="2" s="1"/>
  <c r="E19" i="2"/>
  <c r="T26" i="2" s="1"/>
  <c r="D19" i="2"/>
  <c r="S26" i="2" s="1"/>
  <c r="F18" i="2"/>
  <c r="U25" i="2" s="1"/>
  <c r="E18" i="2"/>
  <c r="T25" i="2" s="1"/>
  <c r="D18" i="2"/>
  <c r="S25" i="2" s="1"/>
  <c r="F17" i="2"/>
  <c r="U24" i="2" s="1"/>
  <c r="E17" i="2"/>
  <c r="T24" i="2" s="1"/>
  <c r="D17" i="2"/>
  <c r="S24" i="2" s="1"/>
  <c r="F16" i="2"/>
  <c r="U23" i="2" s="1"/>
  <c r="E16" i="2"/>
  <c r="T23" i="2" s="1"/>
  <c r="D16" i="2"/>
  <c r="S23" i="2" s="1"/>
  <c r="F15" i="2"/>
  <c r="U22" i="2" s="1"/>
  <c r="E15" i="2"/>
  <c r="T22" i="2" s="1"/>
  <c r="D15" i="2"/>
  <c r="S22" i="2" s="1"/>
  <c r="F14" i="2"/>
  <c r="U21" i="2" s="1"/>
  <c r="E14" i="2"/>
  <c r="T21" i="2" s="1"/>
  <c r="D14" i="2"/>
  <c r="S21" i="2" s="1"/>
  <c r="F13" i="2"/>
  <c r="U20" i="2" s="1"/>
  <c r="E13" i="2"/>
  <c r="T20" i="2" s="1"/>
  <c r="D13" i="2"/>
  <c r="S20" i="2" s="1"/>
  <c r="F12" i="2"/>
  <c r="U18" i="2" s="1"/>
  <c r="E12" i="2"/>
  <c r="T18" i="2" s="1"/>
  <c r="D12" i="2"/>
  <c r="S18" i="2" s="1"/>
  <c r="F11" i="2"/>
  <c r="U17" i="2" s="1"/>
  <c r="E11" i="2"/>
  <c r="T17" i="2" s="1"/>
  <c r="D11" i="2"/>
  <c r="S17" i="2" s="1"/>
  <c r="F10" i="2"/>
  <c r="U16" i="2" s="1"/>
  <c r="E10" i="2"/>
  <c r="T16" i="2" s="1"/>
  <c r="D10" i="2"/>
  <c r="S16" i="2" s="1"/>
  <c r="F9" i="2"/>
  <c r="U15" i="2" s="1"/>
  <c r="E9" i="2"/>
  <c r="T15" i="2" s="1"/>
  <c r="D9" i="2"/>
  <c r="S15" i="2" s="1"/>
  <c r="F8" i="2"/>
  <c r="U14" i="2" s="1"/>
  <c r="E8" i="2"/>
  <c r="T14" i="2" s="1"/>
  <c r="D8" i="2"/>
  <c r="S14" i="2" s="1"/>
  <c r="F7" i="2"/>
  <c r="U13" i="2" s="1"/>
  <c r="E7" i="2"/>
  <c r="T13" i="2" s="1"/>
  <c r="D7" i="2"/>
  <c r="S13" i="2" s="1"/>
  <c r="F6" i="2"/>
  <c r="U12" i="2" s="1"/>
  <c r="E6" i="2"/>
  <c r="T12" i="2" s="1"/>
  <c r="D6" i="2"/>
  <c r="S12" i="2" s="1"/>
  <c r="F5" i="2"/>
  <c r="U11" i="2" s="1"/>
  <c r="E5" i="2"/>
  <c r="T11" i="2" s="1"/>
  <c r="D5" i="2"/>
  <c r="S11" i="2" s="1"/>
  <c r="F37" i="2"/>
  <c r="U46" i="2" s="1"/>
  <c r="E37" i="2"/>
  <c r="T46" i="2" s="1"/>
  <c r="D37" i="2"/>
  <c r="S46" i="2" s="1"/>
  <c r="F36" i="2"/>
  <c r="U45" i="2" s="1"/>
  <c r="E36" i="2"/>
  <c r="T45" i="2" s="1"/>
  <c r="D36" i="2"/>
  <c r="S45" i="2" s="1"/>
  <c r="F35" i="2"/>
  <c r="U44" i="2" s="1"/>
  <c r="E35" i="2"/>
  <c r="T44" i="2" s="1"/>
  <c r="D35" i="2"/>
  <c r="S44" i="2" s="1"/>
  <c r="F34" i="2"/>
  <c r="U43" i="2" s="1"/>
  <c r="E34" i="2"/>
  <c r="T43" i="2" s="1"/>
  <c r="D34" i="2"/>
  <c r="S43" i="2" s="1"/>
  <c r="F33" i="2"/>
  <c r="U42" i="2" s="1"/>
  <c r="E33" i="2"/>
  <c r="T42" i="2" s="1"/>
  <c r="D33" i="2"/>
  <c r="S42" i="2" s="1"/>
  <c r="F32" i="2"/>
  <c r="U41" i="2" s="1"/>
  <c r="E32" i="2"/>
  <c r="T41" i="2" s="1"/>
  <c r="D32" i="2"/>
  <c r="S41" i="2" s="1"/>
  <c r="F31" i="2"/>
  <c r="U39" i="2" s="1"/>
  <c r="E31" i="2"/>
  <c r="T39" i="2" s="1"/>
  <c r="D31" i="2"/>
  <c r="S39" i="2" s="1"/>
  <c r="F30" i="2"/>
  <c r="U38" i="2" s="1"/>
  <c r="E30" i="2"/>
  <c r="T38" i="2" s="1"/>
  <c r="D30" i="2"/>
  <c r="S38" i="2" s="1"/>
  <c r="F29" i="2"/>
  <c r="U37" i="2" s="1"/>
  <c r="E29" i="2"/>
  <c r="T37" i="2" s="1"/>
  <c r="D29" i="2"/>
  <c r="S37" i="2" s="1"/>
  <c r="F28" i="2"/>
  <c r="U36" i="2" s="1"/>
  <c r="E28" i="2"/>
  <c r="T36" i="2" s="1"/>
  <c r="D28" i="2"/>
  <c r="S36" i="2" s="1"/>
  <c r="F27" i="2"/>
  <c r="U35" i="2" s="1"/>
  <c r="E27" i="2"/>
  <c r="T35" i="2" s="1"/>
  <c r="D27" i="2"/>
  <c r="S35" i="2" s="1"/>
  <c r="F26" i="2"/>
  <c r="U34" i="2" s="1"/>
  <c r="E26" i="2"/>
  <c r="T34" i="2" s="1"/>
  <c r="D26" i="2"/>
  <c r="S34" i="2" s="1"/>
  <c r="F25" i="2"/>
  <c r="U33" i="2" s="1"/>
  <c r="E25" i="2"/>
  <c r="T33" i="2" s="1"/>
  <c r="D25" i="2"/>
  <c r="S33" i="2" s="1"/>
  <c r="F24" i="2"/>
  <c r="U32" i="2" s="1"/>
  <c r="E24" i="2"/>
  <c r="T32" i="2" s="1"/>
  <c r="D24" i="2"/>
  <c r="S32" i="2" s="1"/>
  <c r="F23" i="2"/>
  <c r="U31" i="2" s="1"/>
  <c r="E23" i="2"/>
  <c r="T31" i="2" s="1"/>
  <c r="D23" i="2"/>
  <c r="S31" i="2" s="1"/>
  <c r="F56" i="2"/>
  <c r="U67" i="2" s="1"/>
  <c r="E56" i="2"/>
  <c r="T67" i="2" s="1"/>
  <c r="D56" i="2"/>
  <c r="S67" i="2" s="1"/>
  <c r="F55" i="2"/>
  <c r="U66" i="2" s="1"/>
  <c r="E55" i="2"/>
  <c r="T66" i="2" s="1"/>
  <c r="D55" i="2"/>
  <c r="S66" i="2" s="1"/>
  <c r="F54" i="2"/>
  <c r="U65" i="2" s="1"/>
  <c r="E54" i="2"/>
  <c r="T65" i="2" s="1"/>
  <c r="D54" i="2"/>
  <c r="S65" i="2" s="1"/>
  <c r="F53" i="2"/>
  <c r="U64" i="2" s="1"/>
  <c r="E53" i="2"/>
  <c r="T64" i="2" s="1"/>
  <c r="D53" i="2"/>
  <c r="S64" i="2" s="1"/>
  <c r="F52" i="2"/>
  <c r="U63" i="2" s="1"/>
  <c r="E52" i="2"/>
  <c r="T63" i="2" s="1"/>
  <c r="D52" i="2"/>
  <c r="S63" i="2" s="1"/>
  <c r="F51" i="2"/>
  <c r="U62" i="2" s="1"/>
  <c r="E51" i="2"/>
  <c r="T62" i="2" s="1"/>
  <c r="D51" i="2"/>
  <c r="S62" i="2" s="1"/>
  <c r="F50" i="2"/>
  <c r="U60" i="2" s="1"/>
  <c r="E50" i="2"/>
  <c r="T60" i="2" s="1"/>
  <c r="D50" i="2"/>
  <c r="S60" i="2" s="1"/>
  <c r="F49" i="2"/>
  <c r="U59" i="2" s="1"/>
  <c r="E49" i="2"/>
  <c r="T59" i="2" s="1"/>
  <c r="D49" i="2"/>
  <c r="S59" i="2" s="1"/>
  <c r="F48" i="2"/>
  <c r="U58" i="2" s="1"/>
  <c r="E48" i="2"/>
  <c r="T58" i="2" s="1"/>
  <c r="D48" i="2"/>
  <c r="S58" i="2" s="1"/>
  <c r="F47" i="2"/>
  <c r="U57" i="2" s="1"/>
  <c r="E47" i="2"/>
  <c r="T57" i="2" s="1"/>
  <c r="D47" i="2"/>
  <c r="S57" i="2" s="1"/>
  <c r="F46" i="2"/>
  <c r="U56" i="2" s="1"/>
  <c r="E46" i="2"/>
  <c r="T56" i="2" s="1"/>
  <c r="D46" i="2"/>
  <c r="S56" i="2" s="1"/>
  <c r="F45" i="2"/>
  <c r="U55" i="2" s="1"/>
  <c r="E45" i="2"/>
  <c r="T55" i="2" s="1"/>
  <c r="D45" i="2"/>
  <c r="S55" i="2" s="1"/>
  <c r="F44" i="2"/>
  <c r="U54" i="2" s="1"/>
  <c r="E44" i="2"/>
  <c r="T54" i="2" s="1"/>
  <c r="D44" i="2"/>
  <c r="S54" i="2" s="1"/>
  <c r="F43" i="2"/>
  <c r="U53" i="2" s="1"/>
  <c r="E43" i="2"/>
  <c r="T53" i="2" s="1"/>
  <c r="D43" i="2"/>
  <c r="S53" i="2" s="1"/>
  <c r="F42" i="2"/>
  <c r="U52" i="2" s="1"/>
  <c r="E42" i="2"/>
  <c r="T52" i="2" s="1"/>
  <c r="D42" i="2"/>
  <c r="S52" i="2" s="1"/>
  <c r="C56" i="2"/>
  <c r="R67" i="2" s="1"/>
  <c r="C55" i="2"/>
  <c r="R66" i="2" s="1"/>
  <c r="C54" i="2"/>
  <c r="R65" i="2" s="1"/>
  <c r="C53" i="2"/>
  <c r="R64" i="2" s="1"/>
  <c r="C52" i="2"/>
  <c r="R63" i="2" s="1"/>
  <c r="C51" i="2"/>
  <c r="R62" i="2" s="1"/>
  <c r="C50" i="2"/>
  <c r="R60" i="2" s="1"/>
  <c r="C49" i="2"/>
  <c r="R59" i="2" s="1"/>
  <c r="C48" i="2"/>
  <c r="R58" i="2" s="1"/>
  <c r="C47" i="2"/>
  <c r="R57" i="2" s="1"/>
  <c r="C46" i="2"/>
  <c r="R56" i="2" s="1"/>
  <c r="C45" i="2"/>
  <c r="R55" i="2" s="1"/>
  <c r="C44" i="2"/>
  <c r="R54" i="2" s="1"/>
  <c r="C43" i="2"/>
  <c r="R53" i="2" s="1"/>
  <c r="C42" i="2"/>
  <c r="R52" i="2" s="1"/>
  <c r="H99" i="2"/>
  <c r="H98" i="2"/>
  <c r="A98" i="2" s="1"/>
  <c r="Q113" i="2" s="1"/>
  <c r="H97" i="2"/>
  <c r="A97" i="2" s="1"/>
  <c r="Q112" i="2" s="1"/>
  <c r="H96" i="2"/>
  <c r="A96" i="2" s="1"/>
  <c r="Q111" i="2" s="1"/>
  <c r="H95" i="2"/>
  <c r="A95" i="2" s="1"/>
  <c r="Q110" i="2" s="1"/>
  <c r="H94" i="2"/>
  <c r="A94" i="2" s="1"/>
  <c r="Q109" i="2" s="1"/>
  <c r="H93" i="2"/>
  <c r="A93" i="2" s="1"/>
  <c r="Q107" i="2" s="1"/>
  <c r="H92" i="2"/>
  <c r="H91" i="2"/>
  <c r="A91" i="2" s="1"/>
  <c r="Q105" i="2" s="1"/>
  <c r="H90" i="2"/>
  <c r="A90" i="2" s="1"/>
  <c r="Q104" i="2" s="1"/>
  <c r="H89" i="2"/>
  <c r="A89" i="2" s="1"/>
  <c r="Q103" i="2" s="1"/>
  <c r="H88" i="2"/>
  <c r="H87" i="2"/>
  <c r="H86" i="2"/>
  <c r="A86" i="2" s="1"/>
  <c r="Q100" i="2" s="1"/>
  <c r="H85" i="2"/>
  <c r="A85" i="2" s="1"/>
  <c r="Q99" i="2" s="1"/>
  <c r="H84" i="2"/>
  <c r="A84" i="2" s="1"/>
  <c r="Q97" i="2" s="1"/>
  <c r="H80" i="2"/>
  <c r="A80" i="2" s="1"/>
  <c r="Q93" i="2" s="1"/>
  <c r="H79" i="2"/>
  <c r="A79" i="2" s="1"/>
  <c r="Q92" i="2" s="1"/>
  <c r="H78" i="2"/>
  <c r="A78" i="2" s="1"/>
  <c r="Q91" i="2" s="1"/>
  <c r="H77" i="2"/>
  <c r="A77" i="2" s="1"/>
  <c r="Q90" i="2" s="1"/>
  <c r="H76" i="2"/>
  <c r="A76" i="2"/>
  <c r="Q89" i="2" s="1"/>
  <c r="H75" i="2"/>
  <c r="A75" i="2" s="1"/>
  <c r="Q88" i="2" s="1"/>
  <c r="H74" i="2"/>
  <c r="A74" i="2" s="1"/>
  <c r="Q86" i="2" s="1"/>
  <c r="H73" i="2"/>
  <c r="A73" i="2"/>
  <c r="Q85" i="2" s="1"/>
  <c r="H72" i="2"/>
  <c r="A72" i="2" s="1"/>
  <c r="Q84" i="2" s="1"/>
  <c r="H71" i="2"/>
  <c r="A71" i="2" s="1"/>
  <c r="Q83" i="2" s="1"/>
  <c r="H70" i="2"/>
  <c r="A70" i="2"/>
  <c r="Q82" i="2" s="1"/>
  <c r="H69" i="2"/>
  <c r="A69" i="2" s="1"/>
  <c r="Q81" i="2" s="1"/>
  <c r="H68" i="2"/>
  <c r="A68" i="2" s="1"/>
  <c r="Q80" i="2" s="1"/>
  <c r="H67" i="2"/>
  <c r="A67" i="2" s="1"/>
  <c r="Q79" i="2" s="1"/>
  <c r="H66" i="2"/>
  <c r="A66" i="2" s="1"/>
  <c r="Q78" i="2" s="1"/>
  <c r="H65" i="2"/>
  <c r="A65" i="2" s="1"/>
  <c r="Q76" i="2" s="1"/>
  <c r="H56" i="2"/>
  <c r="A56" i="2" s="1"/>
  <c r="Q67" i="2" s="1"/>
  <c r="H55" i="2"/>
  <c r="A55" i="2" s="1"/>
  <c r="Q66" i="2" s="1"/>
  <c r="H54" i="2"/>
  <c r="A54" i="2" s="1"/>
  <c r="Q65" i="2" s="1"/>
  <c r="H53" i="2"/>
  <c r="A53" i="2" s="1"/>
  <c r="Q64" i="2" s="1"/>
  <c r="H52" i="2"/>
  <c r="A52" i="2" s="1"/>
  <c r="Q63" i="2" s="1"/>
  <c r="H51" i="2"/>
  <c r="A51" i="2" s="1"/>
  <c r="Q62" i="2" s="1"/>
  <c r="H50" i="2"/>
  <c r="A50" i="2" s="1"/>
  <c r="Q60" i="2" s="1"/>
  <c r="H49" i="2"/>
  <c r="A49" i="2" s="1"/>
  <c r="Q59" i="2" s="1"/>
  <c r="H48" i="2"/>
  <c r="A48" i="2" s="1"/>
  <c r="Q58" i="2" s="1"/>
  <c r="H47" i="2"/>
  <c r="A47" i="2" s="1"/>
  <c r="Q57" i="2" s="1"/>
  <c r="H46" i="2"/>
  <c r="A46" i="2" s="1"/>
  <c r="Q56" i="2" s="1"/>
  <c r="H45" i="2"/>
  <c r="A45" i="2" s="1"/>
  <c r="Q55" i="2" s="1"/>
  <c r="H44" i="2"/>
  <c r="A44" i="2" s="1"/>
  <c r="Q54" i="2" s="1"/>
  <c r="H43" i="2"/>
  <c r="A43" i="2" s="1"/>
  <c r="Q53" i="2" s="1"/>
  <c r="H42" i="2"/>
  <c r="A42" i="2" s="1"/>
  <c r="Q52" i="2" s="1"/>
  <c r="H41" i="2"/>
  <c r="A41" i="2" s="1"/>
  <c r="Q50" i="2" s="1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Q46" i="2" s="1"/>
  <c r="A36" i="2"/>
  <c r="Q45" i="2" s="1"/>
  <c r="A35" i="2"/>
  <c r="Q44" i="2" s="1"/>
  <c r="A34" i="2"/>
  <c r="Q43" i="2" s="1"/>
  <c r="A33" i="2"/>
  <c r="Q42" i="2" s="1"/>
  <c r="A32" i="2"/>
  <c r="Q41" i="2" s="1"/>
  <c r="A31" i="2"/>
  <c r="Q39" i="2" s="1"/>
  <c r="A30" i="2"/>
  <c r="Q38" i="2" s="1"/>
  <c r="A29" i="2"/>
  <c r="Q37" i="2" s="1"/>
  <c r="A28" i="2"/>
  <c r="Q36" i="2" s="1"/>
  <c r="A27" i="2"/>
  <c r="Q35" i="2" s="1"/>
  <c r="A26" i="2"/>
  <c r="Q34" i="2" s="1"/>
  <c r="H25" i="2"/>
  <c r="A25" i="2" s="1"/>
  <c r="Q33" i="2" s="1"/>
  <c r="H24" i="2"/>
  <c r="A24" i="2" s="1"/>
  <c r="Q32" i="2" s="1"/>
  <c r="H23" i="2"/>
  <c r="A23" i="2" s="1"/>
  <c r="Q31" i="2" s="1"/>
  <c r="H22" i="2"/>
  <c r="C84" i="2"/>
  <c r="R97" i="2" s="1"/>
  <c r="D84" i="2"/>
  <c r="S97" i="2" s="1"/>
  <c r="E84" i="2"/>
  <c r="T97" i="2" s="1"/>
  <c r="F84" i="2"/>
  <c r="U97" i="2" s="1"/>
  <c r="A92" i="2"/>
  <c r="Q106" i="2" s="1"/>
  <c r="H14" i="2"/>
  <c r="A14" i="2" s="1"/>
  <c r="Q21" i="2" s="1"/>
  <c r="H15" i="2"/>
  <c r="A15" i="2" s="1"/>
  <c r="Q22" i="2" s="1"/>
  <c r="H16" i="2"/>
  <c r="A16" i="2" s="1"/>
  <c r="Q23" i="2" s="1"/>
  <c r="H17" i="2"/>
  <c r="A17" i="2" s="1"/>
  <c r="Q24" i="2" s="1"/>
  <c r="H18" i="2"/>
  <c r="H19" i="2"/>
  <c r="A19" i="2" s="1"/>
  <c r="Q26" i="2" s="1"/>
  <c r="H13" i="2"/>
  <c r="A13" i="2"/>
  <c r="Q20" i="2" s="1"/>
  <c r="H7" i="2"/>
  <c r="A7" i="2" s="1"/>
  <c r="Q13" i="2" s="1"/>
  <c r="H5" i="2"/>
  <c r="A5" i="2" s="1"/>
  <c r="Q11" i="2" s="1"/>
  <c r="H6" i="2"/>
  <c r="A6" i="2" s="1"/>
  <c r="Q12" i="2" s="1"/>
  <c r="H8" i="2"/>
  <c r="A8" i="2" s="1"/>
  <c r="Q14" i="2" s="1"/>
  <c r="H9" i="2"/>
  <c r="A9" i="2" s="1"/>
  <c r="Q15" i="2" s="1"/>
  <c r="H10" i="2"/>
  <c r="H11" i="2"/>
  <c r="A11" i="2" s="1"/>
  <c r="Q17" i="2" s="1"/>
  <c r="H12" i="2"/>
  <c r="A12" i="2" s="1"/>
  <c r="Q18" i="2" s="1"/>
  <c r="H4" i="2"/>
  <c r="A4" i="2" s="1"/>
  <c r="Q10" i="2" s="1"/>
  <c r="A87" i="2"/>
  <c r="C23" i="2"/>
  <c r="R31" i="2" s="1"/>
  <c r="C26" i="2"/>
  <c r="R34" i="2" s="1"/>
  <c r="C28" i="2"/>
  <c r="R36" i="2" s="1"/>
  <c r="A22" i="2"/>
  <c r="Q29" i="2" s="1"/>
  <c r="C8" i="2"/>
  <c r="R14" i="2" s="1"/>
  <c r="C10" i="2"/>
  <c r="R16" i="2" s="1"/>
  <c r="A10" i="2"/>
  <c r="Q16" i="2" s="1"/>
  <c r="A18" i="2"/>
  <c r="Q25" i="2" s="1"/>
  <c r="A88" i="2"/>
  <c r="A99" i="2"/>
  <c r="Q114" i="2" s="1"/>
  <c r="C22" i="2"/>
  <c r="R29" i="2" s="1"/>
  <c r="F65" i="2"/>
  <c r="U76" i="2" s="1"/>
  <c r="E65" i="2"/>
  <c r="T76" i="2" s="1"/>
  <c r="D65" i="2"/>
  <c r="S76" i="2" s="1"/>
  <c r="C65" i="2"/>
  <c r="R76" i="2" s="1"/>
  <c r="F41" i="2"/>
  <c r="U50" i="2" s="1"/>
  <c r="E41" i="2"/>
  <c r="T50" i="2" s="1"/>
  <c r="D41" i="2"/>
  <c r="S50" i="2" s="1"/>
  <c r="C41" i="2"/>
  <c r="R50" i="2" s="1"/>
  <c r="C24" i="2"/>
  <c r="R32" i="2" s="1"/>
  <c r="C30" i="2"/>
  <c r="R38" i="2" s="1"/>
  <c r="C31" i="2"/>
  <c r="R39" i="2" s="1"/>
  <c r="C32" i="2"/>
  <c r="C33" i="2"/>
  <c r="C34" i="2"/>
  <c r="R43" i="2" s="1"/>
  <c r="C35" i="2"/>
  <c r="R44" i="2" s="1"/>
  <c r="C36" i="2"/>
  <c r="R45" i="2" s="1"/>
  <c r="C37" i="2"/>
  <c r="R46" i="2" s="1"/>
  <c r="F22" i="2"/>
  <c r="U29" i="2" s="1"/>
  <c r="E22" i="2"/>
  <c r="T29" i="2" s="1"/>
  <c r="D22" i="2"/>
  <c r="S29" i="2" s="1"/>
  <c r="C5" i="2"/>
  <c r="R11" i="2" s="1"/>
  <c r="C6" i="2"/>
  <c r="R12" i="2" s="1"/>
  <c r="C12" i="2"/>
  <c r="R18" i="2" s="1"/>
  <c r="C13" i="2"/>
  <c r="R20" i="2" s="1"/>
  <c r="C14" i="2"/>
  <c r="R21" i="2" s="1"/>
  <c r="C15" i="2"/>
  <c r="R22" i="2" s="1"/>
  <c r="C16" i="2"/>
  <c r="R23" i="2" s="1"/>
  <c r="C17" i="2"/>
  <c r="R24" i="2" s="1"/>
  <c r="C18" i="2"/>
  <c r="R25" i="2" s="1"/>
  <c r="C19" i="2"/>
  <c r="R26" i="2" s="1"/>
  <c r="F4" i="2"/>
  <c r="U10" i="2" s="1"/>
  <c r="E4" i="2"/>
  <c r="T10" i="2" s="1"/>
  <c r="D4" i="2"/>
  <c r="S10" i="2" s="1"/>
  <c r="C4" i="2"/>
  <c r="R10" i="2" s="1"/>
  <c r="Q101" i="2" l="1"/>
  <c r="Q102" i="2"/>
  <c r="R42" i="2"/>
  <c r="R41" i="2"/>
</calcChain>
</file>

<file path=xl/sharedStrings.xml><?xml version="1.0" encoding="utf-8"?>
<sst xmlns="http://schemas.openxmlformats.org/spreadsheetml/2006/main" count="274" uniqueCount="81">
  <si>
    <t xml:space="preserve"> </t>
  </si>
  <si>
    <t xml:space="preserve">Radiator komplett med veggfester, 1/2" lufteventil og 1/2"plugg. </t>
  </si>
  <si>
    <t>Type</t>
  </si>
  <si>
    <t>M 10</t>
  </si>
  <si>
    <t>M 11</t>
  </si>
  <si>
    <t>M 21</t>
  </si>
  <si>
    <t>M 22</t>
  </si>
  <si>
    <t>M 33</t>
  </si>
  <si>
    <t>Watt v/</t>
  </si>
  <si>
    <t>Lengde mm</t>
  </si>
  <si>
    <t>80-60</t>
  </si>
  <si>
    <t>Høyde 300 mm</t>
  </si>
  <si>
    <t>Høyde 500 mm</t>
  </si>
  <si>
    <t>Høyde 600 mm</t>
  </si>
  <si>
    <t>romtemp</t>
  </si>
  <si>
    <t>Turvann</t>
  </si>
  <si>
    <t>Returvann</t>
  </si>
  <si>
    <t>Høyde  400</t>
  </si>
  <si>
    <t>MC 10</t>
  </si>
  <si>
    <t>MC 11</t>
  </si>
  <si>
    <t>MC 21</t>
  </si>
  <si>
    <t>MC 22</t>
  </si>
  <si>
    <t>MC 33</t>
  </si>
  <si>
    <t>Høyde 200 mm</t>
  </si>
  <si>
    <t>H=300</t>
  </si>
  <si>
    <t>H=200</t>
  </si>
  <si>
    <t>H=600</t>
  </si>
  <si>
    <t>H=500</t>
  </si>
  <si>
    <t>H=400</t>
  </si>
  <si>
    <t>MC/Ludvig - radiatorer</t>
  </si>
  <si>
    <t>Höjd 200</t>
  </si>
  <si>
    <t>Längd (mm)</t>
  </si>
  <si>
    <t>Höjd 300</t>
  </si>
  <si>
    <t>Höjd 400</t>
  </si>
  <si>
    <t>Höjd 500</t>
  </si>
  <si>
    <t>Höjd 600</t>
  </si>
  <si>
    <t>H=700</t>
  </si>
  <si>
    <t>H=900</t>
  </si>
  <si>
    <t>Effekt</t>
  </si>
  <si>
    <t>n</t>
  </si>
  <si>
    <t>CF10</t>
  </si>
  <si>
    <t>CFR11</t>
  </si>
  <si>
    <t>CF20</t>
  </si>
  <si>
    <t>CFR21</t>
  </si>
  <si>
    <t>CF30</t>
  </si>
  <si>
    <t>CFR31</t>
  </si>
  <si>
    <t>CF40</t>
  </si>
  <si>
    <t>CFR41</t>
  </si>
  <si>
    <t>CFR22</t>
  </si>
  <si>
    <t>CFR33</t>
  </si>
  <si>
    <t>Logg:</t>
  </si>
  <si>
    <t>Lägger till storlek 22 och 33</t>
  </si>
  <si>
    <t>Döljer storlek 33</t>
  </si>
  <si>
    <t>CFR11 *</t>
  </si>
  <si>
    <t>CFR22 *</t>
  </si>
  <si>
    <t>CFR31 *</t>
  </si>
  <si>
    <t>CFR41 *</t>
  </si>
  <si>
    <t>PRE-Sarja</t>
  </si>
  <si>
    <t xml:space="preserve">Versio: 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</si>
  <si>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</si>
  <si>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</si>
  <si>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</si>
  <si>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</si>
  <si>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</si>
  <si>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</si>
  <si>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</si>
  <si>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</si>
  <si>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</si>
  <si>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</si>
  <si>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</si>
  <si>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</si>
  <si>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</si>
  <si>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</si>
  <si>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</si>
  <si>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</si>
  <si>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</si>
  <si>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</si>
  <si>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</si>
  <si>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</si>
  <si>
    <t xml:space="preserve">* Tyypit 11, 22, 31 ja 41 ei ole saatavilla </t>
  </si>
  <si>
    <t>sarjakytkentää varten korkeudella 200mm.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</si>
</sst>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%"/>
  </numFmts>
  <fonts count="30" x14ac:knownFonts="1">
    <font>
      <sz val="10"/>
      <name val="Arial"/>
    </font>
    <font>
      <sz val="10"/>
      <name val="Arial"/>
      <family val="2"/>
    </font>
    <font>
      <b/>
      <sz val="24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4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b/>
      <i/>
      <sz val="13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b/>
      <i/>
      <sz val="13.5"/>
      <name val="MS Sans Serif"/>
      <family val="2"/>
    </font>
    <font>
      <sz val="10"/>
      <name val="MS Sans Serif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Mongolian Baiti"/>
      <family val="4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gray06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0">
    <xf numFmtId="0" fontId="0" fillId="0" borderId="0" xfId="0"/>
    <xf numFmtId="0" fontId="3" fillId="2" borderId="1" xfId="0" quotePrefix="1" applyFont="1" applyFill="1" applyBorder="1" applyAlignment="1">
      <alignment horizontal="left"/>
    </xf>
    <xf numFmtId="0" fontId="0" fillId="2" borderId="0" xfId="0" applyFill="1"/>
    <xf numFmtId="0" fontId="4" fillId="3" borderId="0" xfId="0" applyFont="1" applyFill="1"/>
    <xf numFmtId="0" fontId="0" fillId="3" borderId="0" xfId="0" applyFill="1"/>
    <xf numFmtId="0" fontId="5" fillId="0" borderId="2" xfId="0" applyFont="1" applyFill="1" applyBorder="1"/>
    <xf numFmtId="0" fontId="6" fillId="0" borderId="2" xfId="0" quotePrefix="1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2" xfId="0" applyFill="1" applyBorder="1"/>
    <xf numFmtId="0" fontId="10" fillId="0" borderId="3" xfId="0" applyFont="1" applyFill="1" applyBorder="1" applyAlignment="1">
      <alignment horizontal="left"/>
    </xf>
    <xf numFmtId="0" fontId="3" fillId="0" borderId="3" xfId="0" applyFont="1" applyFill="1" applyBorder="1"/>
    <xf numFmtId="0" fontId="3" fillId="4" borderId="3" xfId="0" applyFont="1" applyFill="1" applyBorder="1" applyAlignment="1"/>
    <xf numFmtId="0" fontId="12" fillId="0" borderId="1" xfId="0" applyFont="1" applyFill="1" applyBorder="1" applyAlignment="1">
      <alignment horizontal="center"/>
    </xf>
    <xf numFmtId="1" fontId="3" fillId="4" borderId="0" xfId="0" applyNumberFormat="1" applyFont="1" applyFill="1"/>
    <xf numFmtId="0" fontId="0" fillId="0" borderId="1" xfId="0" applyFill="1" applyBorder="1" applyAlignment="1">
      <alignment horizontal="center"/>
    </xf>
    <xf numFmtId="1" fontId="3" fillId="0" borderId="0" xfId="0" applyNumberFormat="1" applyFont="1" applyFill="1"/>
    <xf numFmtId="0" fontId="10" fillId="0" borderId="3" xfId="0" applyFont="1" applyBorder="1" applyAlignment="1">
      <alignment horizontal="left"/>
    </xf>
    <xf numFmtId="0" fontId="3" fillId="0" borderId="3" xfId="0" applyFont="1" applyBorder="1"/>
    <xf numFmtId="0" fontId="3" fillId="4" borderId="3" xfId="0" applyFont="1" applyFill="1" applyBorder="1"/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0" fillId="0" borderId="3" xfId="0" quotePrefix="1" applyFont="1" applyBorder="1" applyAlignment="1">
      <alignment horizontal="left"/>
    </xf>
    <xf numFmtId="0" fontId="13" fillId="0" borderId="3" xfId="0" quotePrefix="1" applyFont="1" applyBorder="1" applyAlignment="1">
      <alignment horizontal="left"/>
    </xf>
    <xf numFmtId="1" fontId="0" fillId="0" borderId="0" xfId="0" applyNumberFormat="1"/>
    <xf numFmtId="0" fontId="14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" fontId="0" fillId="2" borderId="0" xfId="0" applyNumberFormat="1" applyFill="1"/>
    <xf numFmtId="1" fontId="6" fillId="0" borderId="2" xfId="0" quotePrefix="1" applyNumberFormat="1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" fontId="3" fillId="0" borderId="3" xfId="0" applyNumberFormat="1" applyFont="1" applyFill="1" applyBorder="1"/>
    <xf numFmtId="1" fontId="3" fillId="0" borderId="0" xfId="0" applyNumberFormat="1" applyFont="1"/>
    <xf numFmtId="1" fontId="3" fillId="0" borderId="3" xfId="0" applyNumberFormat="1" applyFont="1" applyBorder="1"/>
    <xf numFmtId="1" fontId="3" fillId="4" borderId="0" xfId="0" applyNumberFormat="1" applyFont="1" applyFill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3" xfId="0" applyFont="1" applyFill="1" applyBorder="1"/>
    <xf numFmtId="0" fontId="18" fillId="0" borderId="11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" fontId="3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1" fillId="0" borderId="0" xfId="0" applyFont="1" applyFill="1" applyBorder="1"/>
    <xf numFmtId="0" fontId="3" fillId="4" borderId="0" xfId="0" applyFont="1" applyFill="1" applyBorder="1" applyAlignment="1"/>
    <xf numFmtId="0" fontId="15" fillId="5" borderId="8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21" fillId="0" borderId="0" xfId="0" applyFont="1" applyAlignment="1"/>
    <xf numFmtId="0" fontId="5" fillId="0" borderId="1" xfId="0" applyFont="1" applyFill="1" applyBorder="1"/>
    <xf numFmtId="0" fontId="6" fillId="0" borderId="12" xfId="0" quotePrefix="1" applyFont="1" applyFill="1" applyBorder="1" applyAlignment="1">
      <alignment horizontal="left"/>
    </xf>
    <xf numFmtId="1" fontId="6" fillId="0" borderId="12" xfId="0" quotePrefix="1" applyNumberFormat="1" applyFont="1" applyFill="1" applyBorder="1" applyAlignment="1">
      <alignment horizontal="left"/>
    </xf>
    <xf numFmtId="0" fontId="6" fillId="0" borderId="13" xfId="0" quotePrefix="1" applyFont="1" applyFill="1" applyBorder="1" applyAlignment="1">
      <alignment horizontal="left"/>
    </xf>
    <xf numFmtId="0" fontId="20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25" fillId="0" borderId="0" xfId="0" applyFont="1" applyFill="1" applyBorder="1"/>
    <xf numFmtId="14" fontId="0" fillId="0" borderId="0" xfId="0" applyNumberFormat="1"/>
    <xf numFmtId="0" fontId="0" fillId="6" borderId="11" xfId="0" applyFill="1" applyBorder="1"/>
    <xf numFmtId="0" fontId="18" fillId="6" borderId="11" xfId="0" applyFont="1" applyFill="1" applyBorder="1"/>
    <xf numFmtId="1" fontId="18" fillId="6" borderId="11" xfId="0" applyNumberFormat="1" applyFont="1" applyFill="1" applyBorder="1" applyAlignment="1">
      <alignment horizontal="center"/>
    </xf>
    <xf numFmtId="0" fontId="25" fillId="0" borderId="0" xfId="0" applyFont="1" applyBorder="1"/>
    <xf numFmtId="3" fontId="0" fillId="0" borderId="11" xfId="0" applyNumberFormat="1" applyBorder="1" applyProtection="1">
      <protection hidden="1"/>
    </xf>
    <xf numFmtId="164" fontId="0" fillId="7" borderId="1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0" fillId="5" borderId="15" xfId="0" applyFont="1" applyFill="1" applyBorder="1" applyAlignment="1" applyProtection="1">
      <alignment horizontal="left" vertical="center"/>
      <protection locked="0"/>
    </xf>
    <xf numFmtId="3" fontId="0" fillId="9" borderId="11" xfId="0" applyNumberFormat="1" applyFill="1" applyBorder="1" applyProtection="1">
      <protection hidden="1"/>
    </xf>
    <xf numFmtId="4" fontId="0" fillId="9" borderId="11" xfId="0" applyNumberFormat="1" applyFill="1" applyBorder="1" applyProtection="1">
      <protection hidden="1"/>
    </xf>
    <xf numFmtId="0" fontId="18" fillId="0" borderId="0" xfId="0" applyFont="1" applyFill="1" applyBorder="1" applyAlignment="1">
      <alignment horizontal="center"/>
    </xf>
    <xf numFmtId="3" fontId="0" fillId="0" borderId="0" xfId="0" applyNumberFormat="1" applyFill="1" applyBorder="1" applyProtection="1">
      <protection hidden="1"/>
    </xf>
    <xf numFmtId="165" fontId="0" fillId="9" borderId="11" xfId="0" applyNumberFormat="1" applyFill="1" applyBorder="1" applyProtection="1">
      <protection hidden="1"/>
    </xf>
    <xf numFmtId="0" fontId="0" fillId="0" borderId="11" xfId="0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Protection="1">
      <protection hidden="1"/>
    </xf>
    <xf numFmtId="0" fontId="12" fillId="0" borderId="0" xfId="0" applyFont="1"/>
    <xf numFmtId="3" fontId="0" fillId="0" borderId="11" xfId="0" applyNumberFormat="1" applyFill="1" applyBorder="1" applyProtection="1">
      <protection hidden="1"/>
    </xf>
    <xf numFmtId="1" fontId="18" fillId="6" borderId="16" xfId="0" applyNumberFormat="1" applyFont="1" applyFill="1" applyBorder="1" applyAlignment="1">
      <alignment horizontal="center"/>
    </xf>
    <xf numFmtId="0" fontId="0" fillId="6" borderId="5" xfId="0" applyFill="1" applyBorder="1"/>
    <xf numFmtId="1" fontId="18" fillId="6" borderId="5" xfId="0" applyNumberFormat="1" applyFont="1" applyFill="1" applyBorder="1" applyAlignment="1">
      <alignment horizontal="center"/>
    </xf>
    <xf numFmtId="0" fontId="0" fillId="0" borderId="11" xfId="0" applyFill="1" applyBorder="1"/>
    <xf numFmtId="3" fontId="18" fillId="0" borderId="0" xfId="0" applyNumberFormat="1" applyFont="1" applyFill="1" applyBorder="1" applyProtection="1">
      <protection hidden="1"/>
    </xf>
    <xf numFmtId="0" fontId="18" fillId="0" borderId="0" xfId="0" applyFont="1" applyFill="1" applyBorder="1"/>
    <xf numFmtId="4" fontId="18" fillId="0" borderId="0" xfId="0" applyNumberFormat="1" applyFont="1" applyFill="1" applyBorder="1" applyProtection="1">
      <protection hidden="1"/>
    </xf>
    <xf numFmtId="166" fontId="0" fillId="0" borderId="0" xfId="0" applyNumberFormat="1" applyFill="1" applyBorder="1" applyProtection="1">
      <protection hidden="1"/>
    </xf>
    <xf numFmtId="3" fontId="0" fillId="0" borderId="0" xfId="0" applyNumberFormat="1" applyFill="1" applyBorder="1"/>
    <xf numFmtId="3" fontId="18" fillId="0" borderId="11" xfId="0" applyNumberFormat="1" applyFont="1" applyFill="1" applyBorder="1" applyProtection="1">
      <protection hidden="1"/>
    </xf>
    <xf numFmtId="0" fontId="18" fillId="0" borderId="11" xfId="0" applyFont="1" applyFill="1" applyBorder="1"/>
    <xf numFmtId="166" fontId="0" fillId="0" borderId="11" xfId="0" applyNumberFormat="1" applyFill="1" applyBorder="1" applyProtection="1">
      <protection hidden="1"/>
    </xf>
    <xf numFmtId="4" fontId="12" fillId="9" borderId="11" xfId="0" applyNumberFormat="1" applyFont="1" applyFill="1" applyBorder="1" applyProtection="1">
      <protection hidden="1"/>
    </xf>
    <xf numFmtId="0" fontId="12" fillId="9" borderId="11" xfId="0" applyFont="1" applyFill="1" applyBorder="1"/>
    <xf numFmtId="0" fontId="0" fillId="9" borderId="11" xfId="0" applyFill="1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12" fillId="9" borderId="11" xfId="0" applyNumberFormat="1" applyFont="1" applyFill="1" applyBorder="1"/>
    <xf numFmtId="3" fontId="12" fillId="9" borderId="11" xfId="0" applyNumberFormat="1" applyFont="1" applyFill="1" applyBorder="1" applyProtection="1">
      <protection hidden="1"/>
    </xf>
    <xf numFmtId="3" fontId="12" fillId="9" borderId="11" xfId="0" applyNumberFormat="1" applyFont="1" applyFill="1" applyBorder="1"/>
    <xf numFmtId="3" fontId="12" fillId="0" borderId="11" xfId="0" applyNumberFormat="1" applyFont="1" applyFill="1" applyBorder="1" applyProtection="1">
      <protection hidden="1"/>
    </xf>
    <xf numFmtId="1" fontId="12" fillId="0" borderId="11" xfId="0" applyNumberFormat="1" applyFont="1" applyFill="1" applyBorder="1"/>
    <xf numFmtId="16" fontId="0" fillId="0" borderId="0" xfId="0" applyNumberFormat="1"/>
    <xf numFmtId="3" fontId="0" fillId="11" borderId="11" xfId="0" applyNumberFormat="1" applyFill="1" applyBorder="1" applyProtection="1">
      <protection hidden="1"/>
    </xf>
    <xf numFmtId="0" fontId="0" fillId="11" borderId="13" xfId="0" applyFill="1" applyBorder="1"/>
    <xf numFmtId="0" fontId="0" fillId="11" borderId="17" xfId="0" applyFill="1" applyBorder="1"/>
    <xf numFmtId="0" fontId="0" fillId="11" borderId="7" xfId="0" applyFill="1" applyBorder="1"/>
    <xf numFmtId="0" fontId="0" fillId="11" borderId="18" xfId="0" applyFill="1" applyBorder="1"/>
    <xf numFmtId="0" fontId="4" fillId="0" borderId="8" xfId="0" applyFont="1" applyBorder="1" applyAlignment="1">
      <alignment vertical="center"/>
    </xf>
    <xf numFmtId="1" fontId="4" fillId="0" borderId="8" xfId="0" applyNumberFormat="1" applyFont="1" applyBorder="1" applyAlignment="1">
      <alignment vertical="center"/>
    </xf>
    <xf numFmtId="0" fontId="26" fillId="0" borderId="0" xfId="0" applyFont="1"/>
    <xf numFmtId="0" fontId="27" fillId="0" borderId="0" xfId="0" applyFont="1"/>
    <xf numFmtId="0" fontId="27" fillId="0" borderId="0" xfId="0" quotePrefix="1" applyFont="1" applyAlignment="1">
      <alignment horizontal="left" vertical="top"/>
    </xf>
    <xf numFmtId="0" fontId="29" fillId="0" borderId="0" xfId="1" applyFont="1"/>
    <xf numFmtId="0" fontId="22" fillId="6" borderId="2" xfId="0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14" xfId="0" applyBorder="1" applyAlignment="1"/>
    <xf numFmtId="1" fontId="18" fillId="6" borderId="2" xfId="0" applyNumberFormat="1" applyFont="1" applyFill="1" applyBorder="1" applyAlignment="1">
      <alignment horizontal="center"/>
    </xf>
    <xf numFmtId="1" fontId="18" fillId="6" borderId="3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" xfId="0" quotePrefix="1" applyFont="1" applyFill="1" applyBorder="1" applyAlignment="1">
      <alignment horizontal="center"/>
    </xf>
    <xf numFmtId="0" fontId="2" fillId="8" borderId="0" xfId="0" quotePrefix="1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8" fillId="6" borderId="14" xfId="0" applyNumberFormat="1" applyFont="1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10" fontId="18" fillId="10" borderId="2" xfId="0" applyNumberFormat="1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" fontId="1" fillId="11" borderId="12" xfId="0" applyNumberFormat="1" applyFont="1" applyFill="1" applyBorder="1" applyAlignment="1">
      <alignment horizontal="left"/>
    </xf>
    <xf numFmtId="0" fontId="1" fillId="11" borderId="6" xfId="0" applyFont="1" applyFill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104775</xdr:rowOff>
    </xdr:from>
    <xdr:to>
      <xdr:col>6</xdr:col>
      <xdr:colOff>523875</xdr:colOff>
      <xdr:row>2</xdr:row>
      <xdr:rowOff>66040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104775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119</xdr:row>
      <xdr:rowOff>104774</xdr:rowOff>
    </xdr:from>
    <xdr:to>
      <xdr:col>9</xdr:col>
      <xdr:colOff>508488</xdr:colOff>
      <xdr:row>123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M15" sqref="M15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8" width="11.42578125" style="27" customWidth="1"/>
    <col min="9" max="9" width="11.85546875" customWidth="1"/>
    <col min="15" max="15" width="12.42578125" customWidth="1"/>
  </cols>
  <sheetData>
    <row r="1" spans="2:15" x14ac:dyDescent="0.2">
      <c r="J1" t="s">
        <v>58</v>
      </c>
      <c r="K1" s="73">
        <v>42396</v>
      </c>
    </row>
    <row r="2" spans="2:15" ht="24.95" customHeight="1" x14ac:dyDescent="0.35">
      <c r="B2" s="63" t="s">
        <v>57</v>
      </c>
      <c r="C2" s="63"/>
      <c r="D2" s="63"/>
      <c r="E2" s="63"/>
      <c r="F2" s="63"/>
      <c r="G2" s="63"/>
      <c r="H2" s="63"/>
    </row>
    <row r="3" spans="2:15" ht="13.5" thickBot="1" x14ac:dyDescent="0.25"/>
    <row r="4" spans="2:15" ht="20.25" customHeight="1" thickBot="1" x14ac:dyDescent="0.25">
      <c r="B4" s="125" t="s">
        <v>59</v>
      </c>
      <c r="C4" s="81">
        <v>55</v>
      </c>
      <c r="D4" s="126" t="s">
        <v>60</v>
      </c>
      <c r="E4" s="81">
        <v>45</v>
      </c>
      <c r="F4" s="126" t="s">
        <v>61</v>
      </c>
      <c r="G4" s="81">
        <v>20</v>
      </c>
    </row>
    <row r="5" spans="2:15" ht="15.75" x14ac:dyDescent="0.25">
      <c r="B5" s="72"/>
      <c r="C5" s="68"/>
      <c r="D5" s="69"/>
      <c r="E5" s="68"/>
      <c r="F5" s="69"/>
      <c r="G5" s="69"/>
      <c r="H5" s="68"/>
      <c r="I5" s="70"/>
    </row>
    <row r="6" spans="2:15" ht="11.25" customHeight="1" x14ac:dyDescent="0.2">
      <c r="B6" s="70"/>
      <c r="C6" s="71"/>
      <c r="D6" s="71"/>
      <c r="E6" s="71"/>
      <c r="F6" s="71"/>
      <c r="G6" s="71"/>
      <c r="H6" s="71"/>
      <c r="I6" s="70"/>
    </row>
    <row r="7" spans="2:15" ht="20.100000000000001" customHeight="1" x14ac:dyDescent="0.3">
      <c r="B7" s="131" t="s">
        <v>62</v>
      </c>
      <c r="C7" s="132"/>
      <c r="D7" s="132"/>
      <c r="E7" s="132"/>
      <c r="F7" s="132"/>
      <c r="G7" s="132"/>
      <c r="H7" s="132"/>
      <c r="I7" s="133"/>
      <c r="J7" s="133"/>
      <c r="K7" s="134"/>
    </row>
    <row r="8" spans="2:15" ht="20.100000000000001" customHeight="1" x14ac:dyDescent="0.2">
      <c r="B8" s="96"/>
      <c r="C8" s="135" t="s">
        <v>68</v>
      </c>
      <c r="D8" s="136"/>
      <c r="E8" s="136"/>
      <c r="F8" s="136"/>
      <c r="G8" s="136"/>
      <c r="H8" s="136"/>
      <c r="I8" s="133"/>
      <c r="J8" s="133"/>
      <c r="K8" s="134"/>
    </row>
    <row r="9" spans="2:15" ht="20.100000000000001" customHeight="1" x14ac:dyDescent="0.2">
      <c r="B9" s="75" t="s">
        <v>67</v>
      </c>
      <c r="C9" s="97" t="s">
        <v>40</v>
      </c>
      <c r="D9" s="97" t="s">
        <v>53</v>
      </c>
      <c r="E9" s="97" t="s">
        <v>42</v>
      </c>
      <c r="F9" s="97" t="s">
        <v>43</v>
      </c>
      <c r="G9" s="97" t="s">
        <v>54</v>
      </c>
      <c r="H9" s="97" t="s">
        <v>44</v>
      </c>
      <c r="I9" s="95" t="s">
        <v>55</v>
      </c>
      <c r="J9" s="95" t="s">
        <v>46</v>
      </c>
      <c r="K9" s="95" t="s">
        <v>56</v>
      </c>
      <c r="M9" s="158" t="s">
        <v>79</v>
      </c>
      <c r="N9" s="121"/>
      <c r="O9" s="122"/>
    </row>
    <row r="10" spans="2:15" x14ac:dyDescent="0.2">
      <c r="B10" s="51">
        <v>400</v>
      </c>
      <c r="C10" s="78">
        <f>Blad1!B10*(((PRE!$C$4-PRE!$E$4)/(LN((PRE!$C$4-PRE!$G$4)/(PRE!$E$4-PRE!$G$4))))/49.8329)^Blad1!$C$16</f>
        <v>56.812975650666168</v>
      </c>
      <c r="D10" s="120">
        <f>Blad1!D10*(((PRE!$C$4-PRE!$E$4)/(LN((PRE!$C$4-PRE!$G$4)/(PRE!$E$4-PRE!$G$4))))/49.8329)^Blad1!$E$16</f>
        <v>82.598938768865196</v>
      </c>
      <c r="E10" s="78">
        <f>Blad1!F10*(((PRE!$C$4-PRE!$E$4)/(LN((PRE!$C$4-PRE!$G$4)/(PRE!$E$4-PRE!$G$4))))/49.8329)^Blad1!$G$16</f>
        <v>90.09845391377246</v>
      </c>
      <c r="F10" s="78">
        <f>Blad1!H10*(((PRE!$C$4-PRE!$E$4)/(LN((PRE!$C$4-PRE!$G$4)/(PRE!$E$4-PRE!$G$4))))/49.8329)^Blad1!$I$16</f>
        <v>114.7675406882359</v>
      </c>
      <c r="G10" s="120">
        <f>Blad1!J10*(((PRE!$C$4-PRE!$E$4)/(LN((PRE!$C$4-PRE!$G$4)/(PRE!$E$4-PRE!$G$4))))/49.8329)^Blad1!$K$16</f>
        <v>147.8536758908381</v>
      </c>
      <c r="H10" s="78">
        <f>Blad1!L10*(((PRE!$C$4-PRE!$E$4)/(LN((PRE!$C$4-PRE!$G$4)/(PRE!$E$4-PRE!$G$4))))/49.8329)^Blad1!$M$16</f>
        <v>121.14616460369922</v>
      </c>
      <c r="I10" s="120">
        <f>Blad1!N10*(((PRE!$C$4-PRE!$E$4)/(LN((PRE!$C$4-PRE!$G$4)/(PRE!$E$4-PRE!$G$4))))/49.8329)^Blad1!$O$16</f>
        <v>146.06999610732706</v>
      </c>
      <c r="J10" s="78">
        <f>Blad1!R10*(((PRE!$C$4-PRE!$E$4)/(LN((PRE!$C$4-PRE!$G$4)/(PRE!$E$4-PRE!$G$4))))/49.8329)^Blad1!$S$16</f>
        <v>153.39818873674454</v>
      </c>
      <c r="K10" s="120">
        <f>Blad1!T10*(((PRE!$C$4-PRE!$E$4)/(LN((PRE!$C$4-PRE!$G$4)/(PRE!$E$4-PRE!$G$4))))/49.8329)^Blad1!$U$16</f>
        <v>177.53122603813597</v>
      </c>
      <c r="M10" s="159" t="s">
        <v>80</v>
      </c>
      <c r="N10" s="123"/>
      <c r="O10" s="124"/>
    </row>
    <row r="11" spans="2:15" x14ac:dyDescent="0.2">
      <c r="B11" s="52">
        <v>500</v>
      </c>
      <c r="C11" s="78">
        <f>Blad1!B11*(((PRE!$C$4-PRE!$E$4)/(LN((PRE!$C$4-PRE!$G$4)/(PRE!$E$4-PRE!$G$4))))/49.8329)^Blad1!$C$16</f>
        <v>71.016219563332712</v>
      </c>
      <c r="D11" s="120">
        <f>Blad1!D11*(((PRE!$C$4-PRE!$E$4)/(LN((PRE!$C$4-PRE!$G$4)/(PRE!$E$4-PRE!$G$4))))/49.8329)^Blad1!$E$16</f>
        <v>103.24867346108149</v>
      </c>
      <c r="E11" s="78">
        <f>Blad1!F11*(((PRE!$C$4-PRE!$E$4)/(LN((PRE!$C$4-PRE!$G$4)/(PRE!$E$4-PRE!$G$4))))/49.8329)^Blad1!$G$16</f>
        <v>112.62306739221557</v>
      </c>
      <c r="F11" s="78">
        <f>Blad1!H11*(((PRE!$C$4-PRE!$E$4)/(LN((PRE!$C$4-PRE!$G$4)/(PRE!$E$4-PRE!$G$4))))/49.8329)^Blad1!$I$16</f>
        <v>143.45942586029486</v>
      </c>
      <c r="G11" s="120">
        <f>Blad1!J11*(((PRE!$C$4-PRE!$E$4)/(LN((PRE!$C$4-PRE!$G$4)/(PRE!$E$4-PRE!$G$4))))/49.8329)^Blad1!$K$16</f>
        <v>184.81709486354765</v>
      </c>
      <c r="H11" s="78">
        <f>Blad1!L11*(((PRE!$C$4-PRE!$E$4)/(LN((PRE!$C$4-PRE!$G$4)/(PRE!$E$4-PRE!$G$4))))/49.8329)^Blad1!$M$16</f>
        <v>151.43270575462404</v>
      </c>
      <c r="I11" s="120">
        <f>Blad1!N11*(((PRE!$C$4-PRE!$E$4)/(LN((PRE!$C$4-PRE!$G$4)/(PRE!$E$4-PRE!$G$4))))/49.8329)^Blad1!$O$16</f>
        <v>182.58749513415881</v>
      </c>
      <c r="J11" s="78">
        <f>Blad1!R11*(((PRE!$C$4-PRE!$E$4)/(LN((PRE!$C$4-PRE!$G$4)/(PRE!$E$4-PRE!$G$4))))/49.8329)^Blad1!$S$16</f>
        <v>191.74773592093067</v>
      </c>
      <c r="K11" s="120">
        <f>Blad1!T11*(((PRE!$C$4-PRE!$E$4)/(LN((PRE!$C$4-PRE!$G$4)/(PRE!$E$4-PRE!$G$4))))/49.8329)^Blad1!$U$16</f>
        <v>221.91403254766996</v>
      </c>
    </row>
    <row r="12" spans="2:15" x14ac:dyDescent="0.2">
      <c r="B12" s="52">
        <v>600</v>
      </c>
      <c r="C12" s="78">
        <f>Blad1!B12*(((PRE!$C$4-PRE!$E$4)/(LN((PRE!$C$4-PRE!$G$4)/(PRE!$E$4-PRE!$G$4))))/49.8329)^Blad1!$C$16</f>
        <v>85.219463475999248</v>
      </c>
      <c r="D12" s="120">
        <f>Blad1!D12*(((PRE!$C$4-PRE!$E$4)/(LN((PRE!$C$4-PRE!$G$4)/(PRE!$E$4-PRE!$G$4))))/49.8329)^Blad1!$E$16</f>
        <v>123.89840815329779</v>
      </c>
      <c r="E12" s="78">
        <f>Blad1!F12*(((PRE!$C$4-PRE!$E$4)/(LN((PRE!$C$4-PRE!$G$4)/(PRE!$E$4-PRE!$G$4))))/49.8329)^Blad1!$G$16</f>
        <v>135.14768087065869</v>
      </c>
      <c r="F12" s="78">
        <f>Blad1!H12*(((PRE!$C$4-PRE!$E$4)/(LN((PRE!$C$4-PRE!$G$4)/(PRE!$E$4-PRE!$G$4))))/49.8329)^Blad1!$I$16</f>
        <v>172.15131103235385</v>
      </c>
      <c r="G12" s="120">
        <f>Blad1!J12*(((PRE!$C$4-PRE!$E$4)/(LN((PRE!$C$4-PRE!$G$4)/(PRE!$E$4-PRE!$G$4))))/49.8329)^Blad1!$K$16</f>
        <v>221.78051383625717</v>
      </c>
      <c r="H12" s="78">
        <f>Blad1!L12*(((PRE!$C$4-PRE!$E$4)/(LN((PRE!$C$4-PRE!$G$4)/(PRE!$E$4-PRE!$G$4))))/49.8329)^Blad1!$M$16</f>
        <v>181.71924690554886</v>
      </c>
      <c r="I12" s="120">
        <f>Blad1!N12*(((PRE!$C$4-PRE!$E$4)/(LN((PRE!$C$4-PRE!$G$4)/(PRE!$E$4-PRE!$G$4))))/49.8329)^Blad1!$O$16</f>
        <v>219.1049941609906</v>
      </c>
      <c r="J12" s="78">
        <f>Blad1!R12*(((PRE!$C$4-PRE!$E$4)/(LN((PRE!$C$4-PRE!$G$4)/(PRE!$E$4-PRE!$G$4))))/49.8329)^Blad1!$S$16</f>
        <v>230.09728310511682</v>
      </c>
      <c r="K12" s="120">
        <f>Blad1!T12*(((PRE!$C$4-PRE!$E$4)/(LN((PRE!$C$4-PRE!$G$4)/(PRE!$E$4-PRE!$G$4))))/49.8329)^Blad1!$U$16</f>
        <v>266.29683905720395</v>
      </c>
    </row>
    <row r="13" spans="2:15" x14ac:dyDescent="0.2">
      <c r="B13" s="52">
        <v>700</v>
      </c>
      <c r="C13" s="78">
        <f>Blad1!B13*(((PRE!$C$4-PRE!$E$4)/(LN((PRE!$C$4-PRE!$G$4)/(PRE!$E$4-PRE!$G$4))))/49.8329)^Blad1!$C$16</f>
        <v>99.422707388665785</v>
      </c>
      <c r="D13" s="120">
        <f>Blad1!D13*(((PRE!$C$4-PRE!$E$4)/(LN((PRE!$C$4-PRE!$G$4)/(PRE!$E$4-PRE!$G$4))))/49.8329)^Blad1!$E$16</f>
        <v>144.54814284551409</v>
      </c>
      <c r="E13" s="78">
        <f>Blad1!F13*(((PRE!$C$4-PRE!$E$4)/(LN((PRE!$C$4-PRE!$G$4)/(PRE!$E$4-PRE!$G$4))))/49.8329)^Blad1!$G$16</f>
        <v>157.6722943491018</v>
      </c>
      <c r="F13" s="78">
        <f>Blad1!H13*(((PRE!$C$4-PRE!$E$4)/(LN((PRE!$C$4-PRE!$G$4)/(PRE!$E$4-PRE!$G$4))))/49.8329)^Blad1!$I$16</f>
        <v>200.84319620441281</v>
      </c>
      <c r="G13" s="120">
        <f>Blad1!J13*(((PRE!$C$4-PRE!$E$4)/(LN((PRE!$C$4-PRE!$G$4)/(PRE!$E$4-PRE!$G$4))))/49.8329)^Blad1!$K$16</f>
        <v>258.74393280896669</v>
      </c>
      <c r="H13" s="78">
        <f>Blad1!L13*(((PRE!$C$4-PRE!$E$4)/(LN((PRE!$C$4-PRE!$G$4)/(PRE!$E$4-PRE!$G$4))))/49.8329)^Blad1!$M$16</f>
        <v>212.00578805647365</v>
      </c>
      <c r="I13" s="120">
        <f>Blad1!N13*(((PRE!$C$4-PRE!$E$4)/(LN((PRE!$C$4-PRE!$G$4)/(PRE!$E$4-PRE!$G$4))))/49.8329)^Blad1!$O$16</f>
        <v>255.62249318782236</v>
      </c>
      <c r="J13" s="78">
        <f>Blad1!R13*(((PRE!$C$4-PRE!$E$4)/(LN((PRE!$C$4-PRE!$G$4)/(PRE!$E$4-PRE!$G$4))))/49.8329)^Blad1!$S$16</f>
        <v>268.44683028930291</v>
      </c>
      <c r="K13" s="120">
        <f>Blad1!T13*(((PRE!$C$4-PRE!$E$4)/(LN((PRE!$C$4-PRE!$G$4)/(PRE!$E$4-PRE!$G$4))))/49.8329)^Blad1!$U$16</f>
        <v>310.67964556673792</v>
      </c>
    </row>
    <row r="14" spans="2:15" x14ac:dyDescent="0.2">
      <c r="B14" s="52">
        <v>800</v>
      </c>
      <c r="C14" s="78">
        <f>Blad1!B14*(((PRE!$C$4-PRE!$E$4)/(LN((PRE!$C$4-PRE!$G$4)/(PRE!$E$4-PRE!$G$4))))/49.8329)^Blad1!$C$16</f>
        <v>113.62595130133234</v>
      </c>
      <c r="D14" s="120">
        <f>Blad1!D14*(((PRE!$C$4-PRE!$E$4)/(LN((PRE!$C$4-PRE!$G$4)/(PRE!$E$4-PRE!$G$4))))/49.8329)^Blad1!$E$16</f>
        <v>165.19787753773039</v>
      </c>
      <c r="E14" s="78">
        <f>Blad1!F14*(((PRE!$C$4-PRE!$E$4)/(LN((PRE!$C$4-PRE!$G$4)/(PRE!$E$4-PRE!$G$4))))/49.8329)^Blad1!$G$16</f>
        <v>180.19690782754492</v>
      </c>
      <c r="F14" s="78">
        <f>Blad1!H14*(((PRE!$C$4-PRE!$E$4)/(LN((PRE!$C$4-PRE!$G$4)/(PRE!$E$4-PRE!$G$4))))/49.8329)^Blad1!$I$16</f>
        <v>229.53508137647179</v>
      </c>
      <c r="G14" s="120">
        <f>Blad1!J14*(((PRE!$C$4-PRE!$E$4)/(LN((PRE!$C$4-PRE!$G$4)/(PRE!$E$4-PRE!$G$4))))/49.8329)^Blad1!$K$16</f>
        <v>295.70735178167621</v>
      </c>
      <c r="H14" s="78">
        <f>Blad1!L14*(((PRE!$C$4-PRE!$E$4)/(LN((PRE!$C$4-PRE!$G$4)/(PRE!$E$4-PRE!$G$4))))/49.8329)^Blad1!$M$16</f>
        <v>242.29232920739844</v>
      </c>
      <c r="I14" s="120">
        <f>Blad1!N14*(((PRE!$C$4-PRE!$E$4)/(LN((PRE!$C$4-PRE!$G$4)/(PRE!$E$4-PRE!$G$4))))/49.8329)^Blad1!$O$16</f>
        <v>292.13999221465411</v>
      </c>
      <c r="J14" s="78">
        <f>Blad1!R14*(((PRE!$C$4-PRE!$E$4)/(LN((PRE!$C$4-PRE!$G$4)/(PRE!$E$4-PRE!$G$4))))/49.8329)^Blad1!$S$16</f>
        <v>306.79637747348909</v>
      </c>
      <c r="K14" s="120">
        <f>Blad1!T14*(((PRE!$C$4-PRE!$E$4)/(LN((PRE!$C$4-PRE!$G$4)/(PRE!$E$4-PRE!$G$4))))/49.8329)^Blad1!$U$16</f>
        <v>355.06245207627194</v>
      </c>
    </row>
    <row r="15" spans="2:15" x14ac:dyDescent="0.2">
      <c r="B15" s="52">
        <v>900</v>
      </c>
      <c r="C15" s="78">
        <f>Blad1!B15*(((PRE!$C$4-PRE!$E$4)/(LN((PRE!$C$4-PRE!$G$4)/(PRE!$E$4-PRE!$G$4))))/49.8329)^Blad1!$C$16</f>
        <v>127.82919521399887</v>
      </c>
      <c r="D15" s="120">
        <f>Blad1!D15*(((PRE!$C$4-PRE!$E$4)/(LN((PRE!$C$4-PRE!$G$4)/(PRE!$E$4-PRE!$G$4))))/49.8329)^Blad1!$E$16</f>
        <v>185.84761222994672</v>
      </c>
      <c r="E15" s="78">
        <f>Blad1!F15*(((PRE!$C$4-PRE!$E$4)/(LN((PRE!$C$4-PRE!$G$4)/(PRE!$E$4-PRE!$G$4))))/49.8329)^Blad1!$G$16</f>
        <v>202.72152130598803</v>
      </c>
      <c r="F15" s="78">
        <f>Blad1!H15*(((PRE!$C$4-PRE!$E$4)/(LN((PRE!$C$4-PRE!$G$4)/(PRE!$E$4-PRE!$G$4))))/49.8329)^Blad1!$I$16</f>
        <v>258.22696654853075</v>
      </c>
      <c r="G15" s="120">
        <f>Blad1!J15*(((PRE!$C$4-PRE!$E$4)/(LN((PRE!$C$4-PRE!$G$4)/(PRE!$E$4-PRE!$G$4))))/49.8329)^Blad1!$K$16</f>
        <v>332.67077075438573</v>
      </c>
      <c r="H15" s="78">
        <f>Blad1!L15*(((PRE!$C$4-PRE!$E$4)/(LN((PRE!$C$4-PRE!$G$4)/(PRE!$E$4-PRE!$G$4))))/49.8329)^Blad1!$M$16</f>
        <v>272.57887035832329</v>
      </c>
      <c r="I15" s="120">
        <f>Blad1!N15*(((PRE!$C$4-PRE!$E$4)/(LN((PRE!$C$4-PRE!$G$4)/(PRE!$E$4-PRE!$G$4))))/49.8329)^Blad1!$O$16</f>
        <v>328.6574912414859</v>
      </c>
      <c r="J15" s="78">
        <f>Blad1!R15*(((PRE!$C$4-PRE!$E$4)/(LN((PRE!$C$4-PRE!$G$4)/(PRE!$E$4-PRE!$G$4))))/49.8329)^Blad1!$S$16</f>
        <v>345.14592465767521</v>
      </c>
      <c r="K15" s="120">
        <f>Blad1!T15*(((PRE!$C$4-PRE!$E$4)/(LN((PRE!$C$4-PRE!$G$4)/(PRE!$E$4-PRE!$G$4))))/49.8329)^Blad1!$U$16</f>
        <v>399.44525858580596</v>
      </c>
    </row>
    <row r="16" spans="2:15" x14ac:dyDescent="0.2">
      <c r="B16" s="52">
        <v>1000</v>
      </c>
      <c r="C16" s="78">
        <f>Blad1!B16*(((PRE!$C$4-PRE!$E$4)/(LN((PRE!$C$4-PRE!$G$4)/(PRE!$E$4-PRE!$G$4))))/49.8329)^Blad1!$C$16</f>
        <v>142.03243912666542</v>
      </c>
      <c r="D16" s="120">
        <f>Blad1!D16*(((PRE!$C$4-PRE!$E$4)/(LN((PRE!$C$4-PRE!$G$4)/(PRE!$E$4-PRE!$G$4))))/49.8329)^Blad1!$E$16</f>
        <v>206.49734692216299</v>
      </c>
      <c r="E16" s="78">
        <f>Blad1!F16*(((PRE!$C$4-PRE!$E$4)/(LN((PRE!$C$4-PRE!$G$4)/(PRE!$E$4-PRE!$G$4))))/49.8329)^Blad1!$G$16</f>
        <v>225.24613478443115</v>
      </c>
      <c r="F16" s="78">
        <f>Blad1!H16*(((PRE!$C$4-PRE!$E$4)/(LN((PRE!$C$4-PRE!$G$4)/(PRE!$E$4-PRE!$G$4))))/49.8329)^Blad1!$I$16</f>
        <v>286.91885172058971</v>
      </c>
      <c r="G16" s="120">
        <f>Blad1!J16*(((PRE!$C$4-PRE!$E$4)/(LN((PRE!$C$4-PRE!$G$4)/(PRE!$E$4-PRE!$G$4))))/49.8329)^Blad1!$K$16</f>
        <v>369.6341897270953</v>
      </c>
      <c r="H16" s="78">
        <f>Blad1!L16*(((PRE!$C$4-PRE!$E$4)/(LN((PRE!$C$4-PRE!$G$4)/(PRE!$E$4-PRE!$G$4))))/49.8329)^Blad1!$M$16</f>
        <v>302.86541150924808</v>
      </c>
      <c r="I16" s="120">
        <f>Blad1!N16*(((PRE!$C$4-PRE!$E$4)/(LN((PRE!$C$4-PRE!$G$4)/(PRE!$E$4-PRE!$G$4))))/49.8329)^Blad1!$O$16</f>
        <v>365.17499026831763</v>
      </c>
      <c r="J16" s="78">
        <f>Blad1!R16*(((PRE!$C$4-PRE!$E$4)/(LN((PRE!$C$4-PRE!$G$4)/(PRE!$E$4-PRE!$G$4))))/49.8329)^Blad1!$S$16</f>
        <v>383.49547184186133</v>
      </c>
      <c r="K16" s="120">
        <f>Blad1!T16*(((PRE!$C$4-PRE!$E$4)/(LN((PRE!$C$4-PRE!$G$4)/(PRE!$E$4-PRE!$G$4))))/49.8329)^Blad1!$U$16</f>
        <v>443.82806509533992</v>
      </c>
    </row>
    <row r="17" spans="2:11" x14ac:dyDescent="0.2">
      <c r="B17" s="52">
        <v>1100</v>
      </c>
      <c r="C17" s="78">
        <f>Blad1!B17*(((PRE!$C$4-PRE!$E$4)/(LN((PRE!$C$4-PRE!$G$4)/(PRE!$E$4-PRE!$G$4))))/49.8329)^Blad1!$C$16</f>
        <v>156.23568303933197</v>
      </c>
      <c r="D17" s="120">
        <f>Blad1!D17*(((PRE!$C$4-PRE!$E$4)/(LN((PRE!$C$4-PRE!$G$4)/(PRE!$E$4-PRE!$G$4))))/49.8329)^Blad1!$E$16</f>
        <v>227.14708161437929</v>
      </c>
      <c r="E17" s="78">
        <f>Blad1!F17*(((PRE!$C$4-PRE!$E$4)/(LN((PRE!$C$4-PRE!$G$4)/(PRE!$E$4-PRE!$G$4))))/49.8329)^Blad1!$G$16</f>
        <v>247.77074826287426</v>
      </c>
      <c r="F17" s="78">
        <f>Blad1!H17*(((PRE!$C$4-PRE!$E$4)/(LN((PRE!$C$4-PRE!$G$4)/(PRE!$E$4-PRE!$G$4))))/49.8329)^Blad1!$I$16</f>
        <v>315.61073689264867</v>
      </c>
      <c r="G17" s="120">
        <f>Blad1!J17*(((PRE!$C$4-PRE!$E$4)/(LN((PRE!$C$4-PRE!$G$4)/(PRE!$E$4-PRE!$G$4))))/49.8329)^Blad1!$K$16</f>
        <v>406.59760869980482</v>
      </c>
      <c r="H17" s="78">
        <f>Blad1!L17*(((PRE!$C$4-PRE!$E$4)/(LN((PRE!$C$4-PRE!$G$4)/(PRE!$E$4-PRE!$G$4))))/49.8329)^Blad1!$M$16</f>
        <v>333.15195266017287</v>
      </c>
      <c r="I17" s="120">
        <f>Blad1!N17*(((PRE!$C$4-PRE!$E$4)/(LN((PRE!$C$4-PRE!$G$4)/(PRE!$E$4-PRE!$G$4))))/49.8329)^Blad1!$O$16</f>
        <v>401.69248929514941</v>
      </c>
      <c r="J17" s="78">
        <f>Blad1!R17*(((PRE!$C$4-PRE!$E$4)/(LN((PRE!$C$4-PRE!$G$4)/(PRE!$E$4-PRE!$G$4))))/49.8329)^Blad1!$S$16</f>
        <v>421.84501902604751</v>
      </c>
      <c r="K17" s="120">
        <f>Blad1!T17*(((PRE!$C$4-PRE!$E$4)/(LN((PRE!$C$4-PRE!$G$4)/(PRE!$E$4-PRE!$G$4))))/49.8329)^Blad1!$U$16</f>
        <v>488.21087160487389</v>
      </c>
    </row>
    <row r="18" spans="2:11" x14ac:dyDescent="0.2">
      <c r="B18" s="52">
        <v>1200</v>
      </c>
      <c r="C18" s="78">
        <f>Blad1!B18*(((PRE!$C$4-PRE!$E$4)/(LN((PRE!$C$4-PRE!$G$4)/(PRE!$E$4-PRE!$G$4))))/49.8329)^Blad1!$C$16</f>
        <v>170.4389269519985</v>
      </c>
      <c r="D18" s="120">
        <f>Blad1!D18*(((PRE!$C$4-PRE!$E$4)/(LN((PRE!$C$4-PRE!$G$4)/(PRE!$E$4-PRE!$G$4))))/49.8329)^Blad1!$E$16</f>
        <v>247.79681630659559</v>
      </c>
      <c r="E18" s="78">
        <f>Blad1!F18*(((PRE!$C$4-PRE!$E$4)/(LN((PRE!$C$4-PRE!$G$4)/(PRE!$E$4-PRE!$G$4))))/49.8329)^Blad1!$G$16</f>
        <v>270.29536174131738</v>
      </c>
      <c r="F18" s="78">
        <f>Blad1!H18*(((PRE!$C$4-PRE!$E$4)/(LN((PRE!$C$4-PRE!$G$4)/(PRE!$E$4-PRE!$G$4))))/49.8329)^Blad1!$I$16</f>
        <v>344.30262206470769</v>
      </c>
      <c r="G18" s="120">
        <f>Blad1!J18*(((PRE!$C$4-PRE!$E$4)/(LN((PRE!$C$4-PRE!$G$4)/(PRE!$E$4-PRE!$G$4))))/49.8329)^Blad1!$K$16</f>
        <v>443.56102767251434</v>
      </c>
      <c r="H18" s="78">
        <f>Blad1!L18*(((PRE!$C$4-PRE!$E$4)/(LN((PRE!$C$4-PRE!$G$4)/(PRE!$E$4-PRE!$G$4))))/49.8329)^Blad1!$M$16</f>
        <v>363.43849381109771</v>
      </c>
      <c r="I18" s="120">
        <f>Blad1!N18*(((PRE!$C$4-PRE!$E$4)/(LN((PRE!$C$4-PRE!$G$4)/(PRE!$E$4-PRE!$G$4))))/49.8329)^Blad1!$O$16</f>
        <v>438.2099883219812</v>
      </c>
      <c r="J18" s="78">
        <f>Blad1!R18*(((PRE!$C$4-PRE!$E$4)/(LN((PRE!$C$4-PRE!$G$4)/(PRE!$E$4-PRE!$G$4))))/49.8329)^Blad1!$S$16</f>
        <v>460.19456621023363</v>
      </c>
      <c r="K18" s="120">
        <f>Blad1!T18*(((PRE!$C$4-PRE!$E$4)/(LN((PRE!$C$4-PRE!$G$4)/(PRE!$E$4-PRE!$G$4))))/49.8329)^Blad1!$U$16</f>
        <v>532.59367811440791</v>
      </c>
    </row>
    <row r="19" spans="2:11" x14ac:dyDescent="0.2">
      <c r="B19" s="52">
        <v>1300</v>
      </c>
      <c r="C19" s="78">
        <f>Blad1!B19*(((PRE!$C$4-PRE!$E$4)/(LN((PRE!$C$4-PRE!$G$4)/(PRE!$E$4-PRE!$G$4))))/49.8329)^Blad1!$C$16</f>
        <v>184.64217086466505</v>
      </c>
      <c r="D19" s="120">
        <f>Blad1!D19*(((PRE!$C$4-PRE!$E$4)/(LN((PRE!$C$4-PRE!$G$4)/(PRE!$E$4-PRE!$G$4))))/49.8329)^Blad1!$E$16</f>
        <v>268.44655099881192</v>
      </c>
      <c r="E19" s="78">
        <f>Blad1!F19*(((PRE!$C$4-PRE!$E$4)/(LN((PRE!$C$4-PRE!$G$4)/(PRE!$E$4-PRE!$G$4))))/49.8329)^Blad1!$G$16</f>
        <v>292.81997521976052</v>
      </c>
      <c r="F19" s="78">
        <f>Blad1!H19*(((PRE!$C$4-PRE!$E$4)/(LN((PRE!$C$4-PRE!$G$4)/(PRE!$E$4-PRE!$G$4))))/49.8329)^Blad1!$I$16</f>
        <v>372.99450723676659</v>
      </c>
      <c r="G19" s="120">
        <f>Blad1!J19*(((PRE!$C$4-PRE!$E$4)/(LN((PRE!$C$4-PRE!$G$4)/(PRE!$E$4-PRE!$G$4))))/49.8329)^Blad1!$K$16</f>
        <v>480.52444664522386</v>
      </c>
      <c r="H19" s="78">
        <f>Blad1!L19*(((PRE!$C$4-PRE!$E$4)/(LN((PRE!$C$4-PRE!$G$4)/(PRE!$E$4-PRE!$G$4))))/49.8329)^Blad1!$M$16</f>
        <v>393.72503496202245</v>
      </c>
      <c r="I19" s="120">
        <f>Blad1!N19*(((PRE!$C$4-PRE!$E$4)/(LN((PRE!$C$4-PRE!$G$4)/(PRE!$E$4-PRE!$G$4))))/49.8329)^Blad1!$O$16</f>
        <v>474.72748734881293</v>
      </c>
      <c r="J19" s="78">
        <f>Blad1!R19*(((PRE!$C$4-PRE!$E$4)/(LN((PRE!$C$4-PRE!$G$4)/(PRE!$E$4-PRE!$G$4))))/49.8329)^Blad1!$S$16</f>
        <v>498.54411339441975</v>
      </c>
      <c r="K19" s="120">
        <f>Blad1!T19*(((PRE!$C$4-PRE!$E$4)/(LN((PRE!$C$4-PRE!$G$4)/(PRE!$E$4-PRE!$G$4))))/49.8329)^Blad1!$U$16</f>
        <v>576.97648462394193</v>
      </c>
    </row>
    <row r="20" spans="2:11" x14ac:dyDescent="0.2">
      <c r="B20" s="52">
        <v>1400</v>
      </c>
      <c r="C20" s="78">
        <f>Blad1!B20*(((PRE!$C$4-PRE!$E$4)/(LN((PRE!$C$4-PRE!$G$4)/(PRE!$E$4-PRE!$G$4))))/49.8329)^Blad1!$C$16</f>
        <v>198.84541477733157</v>
      </c>
      <c r="D20" s="120">
        <f>Blad1!D20*(((PRE!$C$4-PRE!$E$4)/(LN((PRE!$C$4-PRE!$G$4)/(PRE!$E$4-PRE!$G$4))))/49.8329)^Blad1!$E$16</f>
        <v>289.09628569102819</v>
      </c>
      <c r="E20" s="78">
        <f>Blad1!F20*(((PRE!$C$4-PRE!$E$4)/(LN((PRE!$C$4-PRE!$G$4)/(PRE!$E$4-PRE!$G$4))))/49.8329)^Blad1!$G$16</f>
        <v>315.34458869820361</v>
      </c>
      <c r="F20" s="78">
        <f>Blad1!H20*(((PRE!$C$4-PRE!$E$4)/(LN((PRE!$C$4-PRE!$G$4)/(PRE!$E$4-PRE!$G$4))))/49.8329)^Blad1!$I$16</f>
        <v>401.68639240882561</v>
      </c>
      <c r="G20" s="120">
        <f>Blad1!J20*(((PRE!$C$4-PRE!$E$4)/(LN((PRE!$C$4-PRE!$G$4)/(PRE!$E$4-PRE!$G$4))))/49.8329)^Blad1!$K$16</f>
        <v>517.48786561793338</v>
      </c>
      <c r="H20" s="78">
        <f>Blad1!L20*(((PRE!$C$4-PRE!$E$4)/(LN((PRE!$C$4-PRE!$G$4)/(PRE!$E$4-PRE!$G$4))))/49.8329)^Blad1!$M$16</f>
        <v>424.0115761129473</v>
      </c>
      <c r="I20" s="120">
        <f>Blad1!N20*(((PRE!$C$4-PRE!$E$4)/(LN((PRE!$C$4-PRE!$G$4)/(PRE!$E$4-PRE!$G$4))))/49.8329)^Blad1!$O$16</f>
        <v>511.24498637564471</v>
      </c>
      <c r="J20" s="78">
        <f>Blad1!R20*(((PRE!$C$4-PRE!$E$4)/(LN((PRE!$C$4-PRE!$G$4)/(PRE!$E$4-PRE!$G$4))))/49.8329)^Blad1!$S$16</f>
        <v>536.89366057860582</v>
      </c>
      <c r="K20" s="120">
        <f>Blad1!T20*(((PRE!$C$4-PRE!$E$4)/(LN((PRE!$C$4-PRE!$G$4)/(PRE!$E$4-PRE!$G$4))))/49.8329)^Blad1!$U$16</f>
        <v>621.35929113347584</v>
      </c>
    </row>
    <row r="21" spans="2:11" x14ac:dyDescent="0.2">
      <c r="B21" s="52">
        <v>1600</v>
      </c>
      <c r="C21" s="78">
        <f>Blad1!B21*(((PRE!$C$4-PRE!$E$4)/(LN((PRE!$C$4-PRE!$G$4)/(PRE!$E$4-PRE!$G$4))))/49.8329)^Blad1!$C$16</f>
        <v>227.25190260266467</v>
      </c>
      <c r="D21" s="120">
        <f>Blad1!D21*(((PRE!$C$4-PRE!$E$4)/(LN((PRE!$C$4-PRE!$G$4)/(PRE!$E$4-PRE!$G$4))))/49.8329)^Blad1!$E$16</f>
        <v>330.39575507546078</v>
      </c>
      <c r="E21" s="78">
        <f>Blad1!F21*(((PRE!$C$4-PRE!$E$4)/(LN((PRE!$C$4-PRE!$G$4)/(PRE!$E$4-PRE!$G$4))))/49.8329)^Blad1!$G$16</f>
        <v>360.39381565508984</v>
      </c>
      <c r="F21" s="78">
        <f>Blad1!H21*(((PRE!$C$4-PRE!$E$4)/(LN((PRE!$C$4-PRE!$G$4)/(PRE!$E$4-PRE!$G$4))))/49.8329)^Blad1!$I$16</f>
        <v>459.07016275294359</v>
      </c>
      <c r="G21" s="120">
        <f>Blad1!J21*(((PRE!$C$4-PRE!$E$4)/(LN((PRE!$C$4-PRE!$G$4)/(PRE!$E$4-PRE!$G$4))))/49.8329)^Blad1!$K$16</f>
        <v>591.41470356335242</v>
      </c>
      <c r="H21" s="78">
        <f>Blad1!L21*(((PRE!$C$4-PRE!$E$4)/(LN((PRE!$C$4-PRE!$G$4)/(PRE!$E$4-PRE!$G$4))))/49.8329)^Blad1!$M$16</f>
        <v>484.58465841479688</v>
      </c>
      <c r="I21" s="120">
        <f>Blad1!N21*(((PRE!$C$4-PRE!$E$4)/(LN((PRE!$C$4-PRE!$G$4)/(PRE!$E$4-PRE!$G$4))))/49.8329)^Blad1!$O$16</f>
        <v>584.27998442930823</v>
      </c>
      <c r="J21" s="78">
        <f>Blad1!R21*(((PRE!$C$4-PRE!$E$4)/(LN((PRE!$C$4-PRE!$G$4)/(PRE!$E$4-PRE!$G$4))))/49.8329)^Blad1!$S$16</f>
        <v>613.59275494697818</v>
      </c>
      <c r="K21" s="120">
        <f>Blad1!T21*(((PRE!$C$4-PRE!$E$4)/(LN((PRE!$C$4-PRE!$G$4)/(PRE!$E$4-PRE!$G$4))))/49.8329)^Blad1!$U$16</f>
        <v>710.12490415254388</v>
      </c>
    </row>
    <row r="22" spans="2:11" x14ac:dyDescent="0.2">
      <c r="B22" s="52">
        <v>1800</v>
      </c>
      <c r="C22" s="78">
        <f>Blad1!B22*(((PRE!$C$4-PRE!$E$4)/(LN((PRE!$C$4-PRE!$G$4)/(PRE!$E$4-PRE!$G$4))))/49.8329)^Blad1!$C$16</f>
        <v>255.65839042799774</v>
      </c>
      <c r="D22" s="120">
        <f>Blad1!D22*(((PRE!$C$4-PRE!$E$4)/(LN((PRE!$C$4-PRE!$G$4)/(PRE!$E$4-PRE!$G$4))))/49.8329)^Blad1!$E$16</f>
        <v>371.69522445989344</v>
      </c>
      <c r="E22" s="78">
        <f>Blad1!F22*(((PRE!$C$4-PRE!$E$4)/(LN((PRE!$C$4-PRE!$G$4)/(PRE!$E$4-PRE!$G$4))))/49.8329)^Blad1!$G$16</f>
        <v>405.44304261197607</v>
      </c>
      <c r="F22" s="78">
        <f>Blad1!H22*(((PRE!$C$4-PRE!$E$4)/(LN((PRE!$C$4-PRE!$G$4)/(PRE!$E$4-PRE!$G$4))))/49.8329)^Blad1!$I$16</f>
        <v>516.45393309706151</v>
      </c>
      <c r="G22" s="120">
        <f>Blad1!J22*(((PRE!$C$4-PRE!$E$4)/(LN((PRE!$C$4-PRE!$G$4)/(PRE!$E$4-PRE!$G$4))))/49.8329)^Blad1!$K$16</f>
        <v>665.34154150877146</v>
      </c>
      <c r="H22" s="78">
        <f>Blad1!L22*(((PRE!$C$4-PRE!$E$4)/(LN((PRE!$C$4-PRE!$G$4)/(PRE!$E$4-PRE!$G$4))))/49.8329)^Blad1!$M$16</f>
        <v>545.15774071664657</v>
      </c>
      <c r="I22" s="120">
        <f>Blad1!N22*(((PRE!$C$4-PRE!$E$4)/(LN((PRE!$C$4-PRE!$G$4)/(PRE!$E$4-PRE!$G$4))))/49.8329)^Blad1!$O$16</f>
        <v>657.3149824829718</v>
      </c>
      <c r="J22" s="78">
        <f>Blad1!R22*(((PRE!$C$4-PRE!$E$4)/(LN((PRE!$C$4-PRE!$G$4)/(PRE!$E$4-PRE!$G$4))))/49.8329)^Blad1!$S$16</f>
        <v>690.29184931535042</v>
      </c>
      <c r="K22" s="120">
        <f>Blad1!T22*(((PRE!$C$4-PRE!$E$4)/(LN((PRE!$C$4-PRE!$G$4)/(PRE!$E$4-PRE!$G$4))))/49.8329)^Blad1!$U$16</f>
        <v>798.89051717161192</v>
      </c>
    </row>
    <row r="23" spans="2:11" x14ac:dyDescent="0.2">
      <c r="B23" s="52">
        <v>2000</v>
      </c>
      <c r="C23" s="78">
        <f>Blad1!B23*(((PRE!$C$4-PRE!$E$4)/(LN((PRE!$C$4-PRE!$G$4)/(PRE!$E$4-PRE!$G$4))))/49.8329)^Blad1!$C$16</f>
        <v>284.06487825333085</v>
      </c>
      <c r="D23" s="120">
        <f>Blad1!D23*(((PRE!$C$4-PRE!$E$4)/(LN((PRE!$C$4-PRE!$G$4)/(PRE!$E$4-PRE!$G$4))))/49.8329)^Blad1!$E$16</f>
        <v>412.99469384432598</v>
      </c>
      <c r="E23" s="78">
        <f>Blad1!F23*(((PRE!$C$4-PRE!$E$4)/(LN((PRE!$C$4-PRE!$G$4)/(PRE!$E$4-PRE!$G$4))))/49.8329)^Blad1!$G$16</f>
        <v>450.4922695688623</v>
      </c>
      <c r="F23" s="78">
        <f>Blad1!H23*(((PRE!$C$4-PRE!$E$4)/(LN((PRE!$C$4-PRE!$G$4)/(PRE!$E$4-PRE!$G$4))))/49.8329)^Blad1!$I$16</f>
        <v>573.83770344117943</v>
      </c>
      <c r="G23" s="120">
        <f>Blad1!J23*(((PRE!$C$4-PRE!$E$4)/(LN((PRE!$C$4-PRE!$G$4)/(PRE!$E$4-PRE!$G$4))))/49.8329)^Blad1!$K$16</f>
        <v>739.26837945419061</v>
      </c>
      <c r="H23" s="78">
        <f>Blad1!L23*(((PRE!$C$4-PRE!$E$4)/(LN((PRE!$C$4-PRE!$G$4)/(PRE!$E$4-PRE!$G$4))))/49.8329)^Blad1!$M$16</f>
        <v>605.73082301849615</v>
      </c>
      <c r="I23" s="120">
        <f>Blad1!N23*(((PRE!$C$4-PRE!$E$4)/(LN((PRE!$C$4-PRE!$G$4)/(PRE!$E$4-PRE!$G$4))))/49.8329)^Blad1!$O$16</f>
        <v>730.34998053663526</v>
      </c>
      <c r="J23" s="78">
        <f>Blad1!R23*(((PRE!$C$4-PRE!$E$4)/(LN((PRE!$C$4-PRE!$G$4)/(PRE!$E$4-PRE!$G$4))))/49.8329)^Blad1!$S$16</f>
        <v>766.99094368372266</v>
      </c>
      <c r="K23" s="120">
        <f>Blad1!T23*(((PRE!$C$4-PRE!$E$4)/(LN((PRE!$C$4-PRE!$G$4)/(PRE!$E$4-PRE!$G$4))))/49.8329)^Blad1!$U$16</f>
        <v>887.65613019067985</v>
      </c>
    </row>
    <row r="24" spans="2:11" x14ac:dyDescent="0.2">
      <c r="B24" s="52">
        <v>2300</v>
      </c>
      <c r="C24" s="78">
        <f>Blad1!B24*(((PRE!$C$4-PRE!$E$4)/(LN((PRE!$C$4-PRE!$G$4)/(PRE!$E$4-PRE!$G$4))))/49.8329)^Blad1!$C$16</f>
        <v>326.67460999133044</v>
      </c>
      <c r="D24" s="120">
        <f>Blad1!D24*(((PRE!$C$4-PRE!$E$4)/(LN((PRE!$C$4-PRE!$G$4)/(PRE!$E$4-PRE!$G$4))))/49.8329)^Blad1!$E$16</f>
        <v>474.9438979209749</v>
      </c>
      <c r="E24" s="78">
        <f>Blad1!F24*(((PRE!$C$4-PRE!$E$4)/(LN((PRE!$C$4-PRE!$G$4)/(PRE!$E$4-PRE!$G$4))))/49.8329)^Blad1!$G$16</f>
        <v>518.06611000419161</v>
      </c>
      <c r="F24" s="78">
        <f>Blad1!H24*(((PRE!$C$4-PRE!$E$4)/(LN((PRE!$C$4-PRE!$G$4)/(PRE!$E$4-PRE!$G$4))))/49.8329)^Blad1!$I$16</f>
        <v>659.91335895735631</v>
      </c>
      <c r="G24" s="120">
        <f>Blad1!J24*(((PRE!$C$4-PRE!$E$4)/(LN((PRE!$C$4-PRE!$G$4)/(PRE!$E$4-PRE!$G$4))))/49.8329)^Blad1!$K$16</f>
        <v>850.15863637231917</v>
      </c>
      <c r="H24" s="78">
        <f>Blad1!L24*(((PRE!$C$4-PRE!$E$4)/(LN((PRE!$C$4-PRE!$G$4)/(PRE!$E$4-PRE!$G$4))))/49.8329)^Blad1!$M$16</f>
        <v>696.59044647127064</v>
      </c>
      <c r="I24" s="120">
        <f>Blad1!N24*(((PRE!$C$4-PRE!$E$4)/(LN((PRE!$C$4-PRE!$G$4)/(PRE!$E$4-PRE!$G$4))))/49.8329)^Blad1!$O$16</f>
        <v>839.90247761713056</v>
      </c>
      <c r="J24" s="78">
        <f>Blad1!R24*(((PRE!$C$4-PRE!$E$4)/(LN((PRE!$C$4-PRE!$G$4)/(PRE!$E$4-PRE!$G$4))))/49.8329)^Blad1!$S$16</f>
        <v>882.03958523628103</v>
      </c>
      <c r="K24" s="120">
        <f>Blad1!T24*(((PRE!$C$4-PRE!$E$4)/(LN((PRE!$C$4-PRE!$G$4)/(PRE!$E$4-PRE!$G$4))))/49.8329)^Blad1!$U$16</f>
        <v>1020.8045497192818</v>
      </c>
    </row>
    <row r="25" spans="2:11" x14ac:dyDescent="0.2">
      <c r="B25" s="52">
        <v>2600</v>
      </c>
      <c r="C25" s="78">
        <f>Blad1!B25*(((PRE!$C$4-PRE!$E$4)/(LN((PRE!$C$4-PRE!$G$4)/(PRE!$E$4-PRE!$G$4))))/49.8329)^Blad1!$C$16</f>
        <v>369.28434172933009</v>
      </c>
      <c r="D25" s="120">
        <f>Blad1!D25*(((PRE!$C$4-PRE!$E$4)/(LN((PRE!$C$4-PRE!$G$4)/(PRE!$E$4-PRE!$G$4))))/49.8329)^Blad1!$E$16</f>
        <v>536.89310199762383</v>
      </c>
      <c r="E25" s="78">
        <f>Blad1!F25*(((PRE!$C$4-PRE!$E$4)/(LN((PRE!$C$4-PRE!$G$4)/(PRE!$E$4-PRE!$G$4))))/49.8329)^Blad1!$G$16</f>
        <v>585.63995043952104</v>
      </c>
      <c r="F25" s="78">
        <f>Blad1!H25*(((PRE!$C$4-PRE!$E$4)/(LN((PRE!$C$4-PRE!$G$4)/(PRE!$E$4-PRE!$G$4))))/49.8329)^Blad1!$I$16</f>
        <v>745.98901447353319</v>
      </c>
      <c r="G25" s="120">
        <f>Blad1!J25*(((PRE!$C$4-PRE!$E$4)/(LN((PRE!$C$4-PRE!$G$4)/(PRE!$E$4-PRE!$G$4))))/49.8329)^Blad1!$K$16</f>
        <v>961.04889329044772</v>
      </c>
      <c r="H25" s="78">
        <f>Blad1!L25*(((PRE!$C$4-PRE!$E$4)/(LN((PRE!$C$4-PRE!$G$4)/(PRE!$E$4-PRE!$G$4))))/49.8329)^Blad1!$M$16</f>
        <v>787.4500699240449</v>
      </c>
      <c r="I25" s="120">
        <f>Blad1!N25*(((PRE!$C$4-PRE!$E$4)/(LN((PRE!$C$4-PRE!$G$4)/(PRE!$E$4-PRE!$G$4))))/49.8329)^Blad1!$O$16</f>
        <v>949.45497469762586</v>
      </c>
      <c r="J25" s="78">
        <f>Blad1!R25*(((PRE!$C$4-PRE!$E$4)/(LN((PRE!$C$4-PRE!$G$4)/(PRE!$E$4-PRE!$G$4))))/49.8329)^Blad1!$S$16</f>
        <v>997.08822678883951</v>
      </c>
      <c r="K25" s="120">
        <f>Blad1!T25*(((PRE!$C$4-PRE!$E$4)/(LN((PRE!$C$4-PRE!$G$4)/(PRE!$E$4-PRE!$G$4))))/49.8329)^Blad1!$U$16</f>
        <v>1153.9529692478839</v>
      </c>
    </row>
    <row r="26" spans="2:11" x14ac:dyDescent="0.2">
      <c r="B26" s="52">
        <v>3000</v>
      </c>
      <c r="C26" s="78">
        <f>Blad1!B26*(((PRE!$C$4-PRE!$E$4)/(LN((PRE!$C$4-PRE!$G$4)/(PRE!$E$4-PRE!$G$4))))/49.8329)^Blad1!$C$16</f>
        <v>426.09731737999624</v>
      </c>
      <c r="D26" s="120">
        <f>Blad1!D26*(((PRE!$C$4-PRE!$E$4)/(LN((PRE!$C$4-PRE!$G$4)/(PRE!$E$4-PRE!$G$4))))/49.8329)^Blad1!$E$16</f>
        <v>619.49204076648903</v>
      </c>
      <c r="E26" s="78">
        <f>Blad1!F26*(((PRE!$C$4-PRE!$E$4)/(LN((PRE!$C$4-PRE!$G$4)/(PRE!$E$4-PRE!$G$4))))/49.8329)^Blad1!$G$16</f>
        <v>675.73840435329339</v>
      </c>
      <c r="F26" s="78">
        <f>Blad1!H26*(((PRE!$C$4-PRE!$E$4)/(LN((PRE!$C$4-PRE!$G$4)/(PRE!$E$4-PRE!$G$4))))/49.8329)^Blad1!$I$16</f>
        <v>860.75655516176914</v>
      </c>
      <c r="G26" s="120">
        <f>Blad1!J26*(((PRE!$C$4-PRE!$E$4)/(LN((PRE!$C$4-PRE!$G$4)/(PRE!$E$4-PRE!$G$4))))/49.8329)^Blad1!$K$16</f>
        <v>1108.9025691812858</v>
      </c>
      <c r="H26" s="78">
        <f>Blad1!L26*(((PRE!$C$4-PRE!$E$4)/(LN((PRE!$C$4-PRE!$G$4)/(PRE!$E$4-PRE!$G$4))))/49.8329)^Blad1!$M$16</f>
        <v>908.59623452774417</v>
      </c>
      <c r="I26" s="120">
        <f>Blad1!N26*(((PRE!$C$4-PRE!$E$4)/(LN((PRE!$C$4-PRE!$G$4)/(PRE!$E$4-PRE!$G$4))))/49.8329)^Blad1!$O$16</f>
        <v>1095.524970804953</v>
      </c>
      <c r="J26" s="78">
        <f>Blad1!R26*(((PRE!$C$4-PRE!$E$4)/(LN((PRE!$C$4-PRE!$G$4)/(PRE!$E$4-PRE!$G$4))))/49.8329)^Blad1!$S$16</f>
        <v>1150.4864155255841</v>
      </c>
      <c r="K26" s="120">
        <f>Blad1!T26*(((PRE!$C$4-PRE!$E$4)/(LN((PRE!$C$4-PRE!$G$4)/(PRE!$E$4-PRE!$G$4))))/49.8329)^Blad1!$U$16</f>
        <v>1331.4841952860197</v>
      </c>
    </row>
    <row r="28" spans="2:11" ht="20.100000000000001" customHeight="1" x14ac:dyDescent="0.25">
      <c r="B28" s="137" t="s">
        <v>63</v>
      </c>
      <c r="C28" s="138"/>
      <c r="D28" s="138"/>
      <c r="E28" s="138"/>
      <c r="F28" s="138"/>
      <c r="G28" s="138"/>
      <c r="H28" s="138"/>
      <c r="I28" s="133"/>
      <c r="J28" s="133"/>
      <c r="K28" s="134"/>
    </row>
    <row r="29" spans="2:11" ht="20.100000000000001" customHeight="1" x14ac:dyDescent="0.2">
      <c r="B29" s="96"/>
      <c r="C29" s="135" t="s">
        <v>68</v>
      </c>
      <c r="D29" s="136"/>
      <c r="E29" s="136"/>
      <c r="F29" s="136"/>
      <c r="G29" s="136"/>
      <c r="H29" s="136"/>
      <c r="I29" s="133"/>
      <c r="J29" s="133"/>
      <c r="K29" s="134"/>
    </row>
    <row r="30" spans="2:11" ht="20.100000000000001" customHeight="1" x14ac:dyDescent="0.2">
      <c r="B30" s="75" t="s">
        <v>67</v>
      </c>
      <c r="C30" s="97" t="s">
        <v>40</v>
      </c>
      <c r="D30" s="97" t="s">
        <v>41</v>
      </c>
      <c r="E30" s="97" t="s">
        <v>42</v>
      </c>
      <c r="F30" s="97" t="s">
        <v>43</v>
      </c>
      <c r="G30" s="97" t="s">
        <v>48</v>
      </c>
      <c r="H30" s="97" t="s">
        <v>44</v>
      </c>
      <c r="I30" s="95" t="s">
        <v>45</v>
      </c>
      <c r="J30" s="95" t="s">
        <v>46</v>
      </c>
      <c r="K30" s="95" t="s">
        <v>47</v>
      </c>
    </row>
    <row r="31" spans="2:11" x14ac:dyDescent="0.2">
      <c r="B31" s="51">
        <v>400</v>
      </c>
      <c r="C31" s="78">
        <f>Blad1!B31*(((PRE!$C$4-PRE!$E$4)/(LN((PRE!$C$4-PRE!$G$4)/(PRE!$E$4-PRE!$G$4))))/49.8329)^Blad1!$C$37</f>
        <v>76.938605401455661</v>
      </c>
      <c r="D31" s="78">
        <f>Blad1!D31*(((PRE!$C$4-PRE!$E$4)/(LN((PRE!$C$4-PRE!$G$4)/(PRE!$E$4-PRE!$G$4))))/49.8329)^Blad1!$E$37</f>
        <v>119.28628466874187</v>
      </c>
      <c r="E31" s="78">
        <f>Blad1!F31*(((PRE!$C$4-PRE!$E$4)/(LN((PRE!$C$4-PRE!$G$4)/(PRE!$E$4-PRE!$G$4))))/49.8329)^Blad1!$G$37</f>
        <v>122.21688424414505</v>
      </c>
      <c r="F31" s="78">
        <f>Blad1!H31*(((PRE!$C$4-PRE!$E$4)/(LN((PRE!$C$4-PRE!$G$4)/(PRE!$E$4-PRE!$G$4))))/49.8329)^Blad1!$I$37</f>
        <v>162.86257122844987</v>
      </c>
      <c r="G31" s="78">
        <f>Blad1!J31*(((PRE!$C$4-PRE!$E$4)/(LN((PRE!$C$4-PRE!$G$4)/(PRE!$E$4-PRE!$G$4))))/49.8329)^Blad1!$K$37</f>
        <v>204.53091831565936</v>
      </c>
      <c r="H31" s="78">
        <f>Blad1!L31*(((PRE!$C$4-PRE!$E$4)/(LN((PRE!$C$4-PRE!$G$4)/(PRE!$E$4-PRE!$G$4))))/49.8329)^Blad1!$M$37</f>
        <v>164.04784178207501</v>
      </c>
      <c r="I31" s="78">
        <f>Blad1!N31*(((PRE!$C$4-PRE!$E$4)/(LN((PRE!$C$4-PRE!$G$4)/(PRE!$E$4-PRE!$G$4))))/49.8329)^Blad1!$O$37</f>
        <v>205.31516935365551</v>
      </c>
      <c r="J31" s="78">
        <f>Blad1!R31*(((PRE!$C$4-PRE!$E$4)/(LN((PRE!$C$4-PRE!$G$4)/(PRE!$E$4-PRE!$G$4))))/49.8329)^Blad1!$S$37</f>
        <v>207.81655555767802</v>
      </c>
      <c r="K31" s="78">
        <f>Blad1!T31*(((PRE!$C$4-PRE!$E$4)/(LN((PRE!$C$4-PRE!$G$4)/(PRE!$E$4-PRE!$G$4))))/49.8329)^Blad1!$U$37</f>
        <v>248.01255283118189</v>
      </c>
    </row>
    <row r="32" spans="2:11" x14ac:dyDescent="0.2">
      <c r="B32" s="52">
        <v>500</v>
      </c>
      <c r="C32" s="78">
        <f>Blad1!B32*(((PRE!$C$4-PRE!$E$4)/(LN((PRE!$C$4-PRE!$G$4)/(PRE!$E$4-PRE!$G$4))))/49.8329)^Blad1!$C$37</f>
        <v>96.173256751819565</v>
      </c>
      <c r="D32" s="78">
        <f>Blad1!D32*(((PRE!$C$4-PRE!$E$4)/(LN((PRE!$C$4-PRE!$G$4)/(PRE!$E$4-PRE!$G$4))))/49.8329)^Blad1!$E$37</f>
        <v>149.10785583592735</v>
      </c>
      <c r="E32" s="78">
        <f>Blad1!F32*(((PRE!$C$4-PRE!$E$4)/(LN((PRE!$C$4-PRE!$G$4)/(PRE!$E$4-PRE!$G$4))))/49.8329)^Blad1!$G$37</f>
        <v>152.77110530518132</v>
      </c>
      <c r="F32" s="78">
        <f>Blad1!H32*(((PRE!$C$4-PRE!$E$4)/(LN((PRE!$C$4-PRE!$G$4)/(PRE!$E$4-PRE!$G$4))))/49.8329)^Blad1!$I$37</f>
        <v>203.5782140355623</v>
      </c>
      <c r="G32" s="78">
        <f>Blad1!J32*(((PRE!$C$4-PRE!$E$4)/(LN((PRE!$C$4-PRE!$G$4)/(PRE!$E$4-PRE!$G$4))))/49.8329)^Blad1!$K$37</f>
        <v>255.66364789457424</v>
      </c>
      <c r="H32" s="78">
        <f>Blad1!L32*(((PRE!$C$4-PRE!$E$4)/(LN((PRE!$C$4-PRE!$G$4)/(PRE!$E$4-PRE!$G$4))))/49.8329)^Blad1!$M$37</f>
        <v>205.05980222759376</v>
      </c>
      <c r="I32" s="78">
        <f>Blad1!N32*(((PRE!$C$4-PRE!$E$4)/(LN((PRE!$C$4-PRE!$G$4)/(PRE!$E$4-PRE!$G$4))))/49.8329)^Blad1!$O$37</f>
        <v>256.64396169206941</v>
      </c>
      <c r="J32" s="78">
        <f>Blad1!R32*(((PRE!$C$4-PRE!$E$4)/(LN((PRE!$C$4-PRE!$G$4)/(PRE!$E$4-PRE!$G$4))))/49.8329)^Blad1!$S$37</f>
        <v>259.77069444709753</v>
      </c>
      <c r="K32" s="78">
        <f>Blad1!T32*(((PRE!$C$4-PRE!$E$4)/(LN((PRE!$C$4-PRE!$G$4)/(PRE!$E$4-PRE!$G$4))))/49.8329)^Blad1!$U$37</f>
        <v>310.01569103897737</v>
      </c>
    </row>
    <row r="33" spans="2:11" x14ac:dyDescent="0.2">
      <c r="B33" s="52">
        <v>600</v>
      </c>
      <c r="C33" s="78">
        <f>Blad1!B33*(((PRE!$C$4-PRE!$E$4)/(LN((PRE!$C$4-PRE!$G$4)/(PRE!$E$4-PRE!$G$4))))/49.8329)^Blad1!$C$37</f>
        <v>115.40790810218347</v>
      </c>
      <c r="D33" s="78">
        <f>Blad1!D33*(((PRE!$C$4-PRE!$E$4)/(LN((PRE!$C$4-PRE!$G$4)/(PRE!$E$4-PRE!$G$4))))/49.8329)^Blad1!$E$37</f>
        <v>178.92942700311281</v>
      </c>
      <c r="E33" s="78">
        <f>Blad1!F33*(((PRE!$C$4-PRE!$E$4)/(LN((PRE!$C$4-PRE!$G$4)/(PRE!$E$4-PRE!$G$4))))/49.8329)^Blad1!$G$37</f>
        <v>183.32532636621758</v>
      </c>
      <c r="F33" s="78">
        <f>Blad1!H33*(((PRE!$C$4-PRE!$E$4)/(LN((PRE!$C$4-PRE!$G$4)/(PRE!$E$4-PRE!$G$4))))/49.8329)^Blad1!$I$37</f>
        <v>244.29385684267476</v>
      </c>
      <c r="G33" s="78">
        <f>Blad1!J33*(((PRE!$C$4-PRE!$E$4)/(LN((PRE!$C$4-PRE!$G$4)/(PRE!$E$4-PRE!$G$4))))/49.8329)^Blad1!$K$37</f>
        <v>306.79637747348909</v>
      </c>
      <c r="H33" s="78">
        <f>Blad1!L33*(((PRE!$C$4-PRE!$E$4)/(LN((PRE!$C$4-PRE!$G$4)/(PRE!$E$4-PRE!$G$4))))/49.8329)^Blad1!$M$37</f>
        <v>246.07176267311252</v>
      </c>
      <c r="I33" s="78">
        <f>Blad1!N33*(((PRE!$C$4-PRE!$E$4)/(LN((PRE!$C$4-PRE!$G$4)/(PRE!$E$4-PRE!$G$4))))/49.8329)^Blad1!$O$37</f>
        <v>307.97275403048326</v>
      </c>
      <c r="J33" s="78">
        <f>Blad1!R33*(((PRE!$C$4-PRE!$E$4)/(LN((PRE!$C$4-PRE!$G$4)/(PRE!$E$4-PRE!$G$4))))/49.8329)^Blad1!$S$37</f>
        <v>311.72483333651707</v>
      </c>
      <c r="K33" s="78">
        <f>Blad1!T33*(((PRE!$C$4-PRE!$E$4)/(LN((PRE!$C$4-PRE!$G$4)/(PRE!$E$4-PRE!$G$4))))/49.8329)^Blad1!$U$37</f>
        <v>372.01882924677284</v>
      </c>
    </row>
    <row r="34" spans="2:11" x14ac:dyDescent="0.2">
      <c r="B34" s="52">
        <v>700</v>
      </c>
      <c r="C34" s="78">
        <f>Blad1!B34*(((PRE!$C$4-PRE!$E$4)/(LN((PRE!$C$4-PRE!$G$4)/(PRE!$E$4-PRE!$G$4))))/49.8329)^Blad1!$C$37</f>
        <v>134.64255945254737</v>
      </c>
      <c r="D34" s="78">
        <f>Blad1!D34*(((PRE!$C$4-PRE!$E$4)/(LN((PRE!$C$4-PRE!$G$4)/(PRE!$E$4-PRE!$G$4))))/49.8329)^Blad1!$E$37</f>
        <v>208.75099817029829</v>
      </c>
      <c r="E34" s="78">
        <f>Blad1!F34*(((PRE!$C$4-PRE!$E$4)/(LN((PRE!$C$4-PRE!$G$4)/(PRE!$E$4-PRE!$G$4))))/49.8329)^Blad1!$G$37</f>
        <v>213.87954742725384</v>
      </c>
      <c r="F34" s="78">
        <f>Blad1!H34*(((PRE!$C$4-PRE!$E$4)/(LN((PRE!$C$4-PRE!$G$4)/(PRE!$E$4-PRE!$G$4))))/49.8329)^Blad1!$I$37</f>
        <v>285.00949964978719</v>
      </c>
      <c r="G34" s="78">
        <f>Blad1!J34*(((PRE!$C$4-PRE!$E$4)/(LN((PRE!$C$4-PRE!$G$4)/(PRE!$E$4-PRE!$G$4))))/49.8329)^Blad1!$K$37</f>
        <v>357.92910705240394</v>
      </c>
      <c r="H34" s="78">
        <f>Blad1!L34*(((PRE!$C$4-PRE!$E$4)/(LN((PRE!$C$4-PRE!$G$4)/(PRE!$E$4-PRE!$G$4))))/49.8329)^Blad1!$M$37</f>
        <v>287.08372311863127</v>
      </c>
      <c r="I34" s="78">
        <f>Blad1!N34*(((PRE!$C$4-PRE!$E$4)/(LN((PRE!$C$4-PRE!$G$4)/(PRE!$E$4-PRE!$G$4))))/49.8329)^Blad1!$O$37</f>
        <v>359.30154636889716</v>
      </c>
      <c r="J34" s="78">
        <f>Blad1!R34*(((PRE!$C$4-PRE!$E$4)/(LN((PRE!$C$4-PRE!$G$4)/(PRE!$E$4-PRE!$G$4))))/49.8329)^Blad1!$S$37</f>
        <v>363.67897222593649</v>
      </c>
      <c r="K34" s="78">
        <f>Blad1!T34*(((PRE!$C$4-PRE!$E$4)/(LN((PRE!$C$4-PRE!$G$4)/(PRE!$E$4-PRE!$G$4))))/49.8329)^Blad1!$U$37</f>
        <v>434.02196745456831</v>
      </c>
    </row>
    <row r="35" spans="2:11" x14ac:dyDescent="0.2">
      <c r="B35" s="52">
        <v>800</v>
      </c>
      <c r="C35" s="78">
        <f>Blad1!B35*(((PRE!$C$4-PRE!$E$4)/(LN((PRE!$C$4-PRE!$G$4)/(PRE!$E$4-PRE!$G$4))))/49.8329)^Blad1!$C$37</f>
        <v>153.87721080291132</v>
      </c>
      <c r="D35" s="78">
        <f>Blad1!D35*(((PRE!$C$4-PRE!$E$4)/(LN((PRE!$C$4-PRE!$G$4)/(PRE!$E$4-PRE!$G$4))))/49.8329)^Blad1!$E$37</f>
        <v>238.57256933748374</v>
      </c>
      <c r="E35" s="78">
        <f>Blad1!F35*(((PRE!$C$4-PRE!$E$4)/(LN((PRE!$C$4-PRE!$G$4)/(PRE!$E$4-PRE!$G$4))))/49.8329)^Blad1!$G$37</f>
        <v>244.4337684882901</v>
      </c>
      <c r="F35" s="78">
        <f>Blad1!H35*(((PRE!$C$4-PRE!$E$4)/(LN((PRE!$C$4-PRE!$G$4)/(PRE!$E$4-PRE!$G$4))))/49.8329)^Blad1!$I$37</f>
        <v>325.72514245689973</v>
      </c>
      <c r="G35" s="78">
        <f>Blad1!J35*(((PRE!$C$4-PRE!$E$4)/(LN((PRE!$C$4-PRE!$G$4)/(PRE!$E$4-PRE!$G$4))))/49.8329)^Blad1!$K$37</f>
        <v>409.06183663131873</v>
      </c>
      <c r="H35" s="78">
        <f>Blad1!L35*(((PRE!$C$4-PRE!$E$4)/(LN((PRE!$C$4-PRE!$G$4)/(PRE!$E$4-PRE!$G$4))))/49.8329)^Blad1!$M$37</f>
        <v>328.09568356415002</v>
      </c>
      <c r="I35" s="78">
        <f>Blad1!N35*(((PRE!$C$4-PRE!$E$4)/(LN((PRE!$C$4-PRE!$G$4)/(PRE!$E$4-PRE!$G$4))))/49.8329)^Blad1!$O$37</f>
        <v>410.63033870731101</v>
      </c>
      <c r="J35" s="78">
        <f>Blad1!R35*(((PRE!$C$4-PRE!$E$4)/(LN((PRE!$C$4-PRE!$G$4)/(PRE!$E$4-PRE!$G$4))))/49.8329)^Blad1!$S$37</f>
        <v>415.63311111535603</v>
      </c>
      <c r="K35" s="78">
        <f>Blad1!T35*(((PRE!$C$4-PRE!$E$4)/(LN((PRE!$C$4-PRE!$G$4)/(PRE!$E$4-PRE!$G$4))))/49.8329)^Blad1!$U$37</f>
        <v>496.02510566236379</v>
      </c>
    </row>
    <row r="36" spans="2:11" x14ac:dyDescent="0.2">
      <c r="B36" s="52">
        <v>900</v>
      </c>
      <c r="C36" s="78">
        <f>Blad1!B36*(((PRE!$C$4-PRE!$E$4)/(LN((PRE!$C$4-PRE!$G$4)/(PRE!$E$4-PRE!$G$4))))/49.8329)^Blad1!$C$37</f>
        <v>173.11186215327524</v>
      </c>
      <c r="D36" s="78">
        <f>Blad1!D36*(((PRE!$C$4-PRE!$E$4)/(LN((PRE!$C$4-PRE!$G$4)/(PRE!$E$4-PRE!$G$4))))/49.8329)^Blad1!$E$37</f>
        <v>268.39414050466922</v>
      </c>
      <c r="E36" s="78">
        <f>Blad1!F36*(((PRE!$C$4-PRE!$E$4)/(LN((PRE!$C$4-PRE!$G$4)/(PRE!$E$4-PRE!$G$4))))/49.8329)^Blad1!$G$37</f>
        <v>274.98798954932636</v>
      </c>
      <c r="F36" s="78">
        <f>Blad1!H36*(((PRE!$C$4-PRE!$E$4)/(LN((PRE!$C$4-PRE!$G$4)/(PRE!$E$4-PRE!$G$4))))/49.8329)^Blad1!$I$37</f>
        <v>366.44078526401216</v>
      </c>
      <c r="G36" s="78">
        <f>Blad1!J36*(((PRE!$C$4-PRE!$E$4)/(LN((PRE!$C$4-PRE!$G$4)/(PRE!$E$4-PRE!$G$4))))/49.8329)^Blad1!$K$37</f>
        <v>460.19456621023363</v>
      </c>
      <c r="H36" s="78">
        <f>Blad1!L36*(((PRE!$C$4-PRE!$E$4)/(LN((PRE!$C$4-PRE!$G$4)/(PRE!$E$4-PRE!$G$4))))/49.8329)^Blad1!$M$37</f>
        <v>369.10764400966877</v>
      </c>
      <c r="I36" s="78">
        <f>Blad1!N36*(((PRE!$C$4-PRE!$E$4)/(LN((PRE!$C$4-PRE!$G$4)/(PRE!$E$4-PRE!$G$4))))/49.8329)^Blad1!$O$37</f>
        <v>461.95913104572492</v>
      </c>
      <c r="J36" s="78">
        <f>Blad1!R36*(((PRE!$C$4-PRE!$E$4)/(LN((PRE!$C$4-PRE!$G$4)/(PRE!$E$4-PRE!$G$4))))/49.8329)^Blad1!$S$37</f>
        <v>467.58725000477551</v>
      </c>
      <c r="K36" s="78">
        <f>Blad1!T36*(((PRE!$C$4-PRE!$E$4)/(LN((PRE!$C$4-PRE!$G$4)/(PRE!$E$4-PRE!$G$4))))/49.8329)^Blad1!$U$37</f>
        <v>558.02824387015926</v>
      </c>
    </row>
    <row r="37" spans="2:11" x14ac:dyDescent="0.2">
      <c r="B37" s="52">
        <v>1000</v>
      </c>
      <c r="C37" s="78">
        <f>Blad1!B37*(((PRE!$C$4-PRE!$E$4)/(LN((PRE!$C$4-PRE!$G$4)/(PRE!$E$4-PRE!$G$4))))/49.8329)^Blad1!$C$37</f>
        <v>192.34651350363913</v>
      </c>
      <c r="D37" s="78">
        <f>Blad1!D37*(((PRE!$C$4-PRE!$E$4)/(LN((PRE!$C$4-PRE!$G$4)/(PRE!$E$4-PRE!$G$4))))/49.8329)^Blad1!$E$37</f>
        <v>298.21571167185471</v>
      </c>
      <c r="E37" s="78">
        <f>Blad1!F37*(((PRE!$C$4-PRE!$E$4)/(LN((PRE!$C$4-PRE!$G$4)/(PRE!$E$4-PRE!$G$4))))/49.8329)^Blad1!$G$37</f>
        <v>305.54221061036264</v>
      </c>
      <c r="F37" s="78">
        <f>Blad1!H37*(((PRE!$C$4-PRE!$E$4)/(LN((PRE!$C$4-PRE!$G$4)/(PRE!$E$4-PRE!$G$4))))/49.8329)^Blad1!$I$37</f>
        <v>407.15642807112459</v>
      </c>
      <c r="G37" s="78">
        <f>Blad1!J37*(((PRE!$C$4-PRE!$E$4)/(LN((PRE!$C$4-PRE!$G$4)/(PRE!$E$4-PRE!$G$4))))/49.8329)^Blad1!$K$37</f>
        <v>511.32729578914848</v>
      </c>
      <c r="H37" s="78">
        <f>Blad1!L37*(((PRE!$C$4-PRE!$E$4)/(LN((PRE!$C$4-PRE!$G$4)/(PRE!$E$4-PRE!$G$4))))/49.8329)^Blad1!$M$37</f>
        <v>410.11960445518753</v>
      </c>
      <c r="I37" s="78">
        <f>Blad1!N37*(((PRE!$C$4-PRE!$E$4)/(LN((PRE!$C$4-PRE!$G$4)/(PRE!$E$4-PRE!$G$4))))/49.8329)^Blad1!$O$37</f>
        <v>513.28792338413882</v>
      </c>
      <c r="J37" s="78">
        <f>Blad1!R37*(((PRE!$C$4-PRE!$E$4)/(LN((PRE!$C$4-PRE!$G$4)/(PRE!$E$4-PRE!$G$4))))/49.8329)^Blad1!$S$37</f>
        <v>519.54138889419505</v>
      </c>
      <c r="K37" s="78">
        <f>Blad1!T37*(((PRE!$C$4-PRE!$E$4)/(LN((PRE!$C$4-PRE!$G$4)/(PRE!$E$4-PRE!$G$4))))/49.8329)^Blad1!$U$37</f>
        <v>620.03138207795473</v>
      </c>
    </row>
    <row r="38" spans="2:11" x14ac:dyDescent="0.2">
      <c r="B38" s="52">
        <v>1100</v>
      </c>
      <c r="C38" s="78">
        <f>Blad1!B38*(((PRE!$C$4-PRE!$E$4)/(LN((PRE!$C$4-PRE!$G$4)/(PRE!$E$4-PRE!$G$4))))/49.8329)^Blad1!$C$37</f>
        <v>211.58116485400305</v>
      </c>
      <c r="D38" s="78">
        <f>Blad1!D38*(((PRE!$C$4-PRE!$E$4)/(LN((PRE!$C$4-PRE!$G$4)/(PRE!$E$4-PRE!$G$4))))/49.8329)^Blad1!$E$37</f>
        <v>328.03728283904013</v>
      </c>
      <c r="E38" s="78">
        <f>Blad1!F38*(((PRE!$C$4-PRE!$E$4)/(LN((PRE!$C$4-PRE!$G$4)/(PRE!$E$4-PRE!$G$4))))/49.8329)^Blad1!$G$37</f>
        <v>336.09643167139888</v>
      </c>
      <c r="F38" s="78">
        <f>Blad1!H38*(((PRE!$C$4-PRE!$E$4)/(LN((PRE!$C$4-PRE!$G$4)/(PRE!$E$4-PRE!$G$4))))/49.8329)^Blad1!$I$37</f>
        <v>447.87207087823708</v>
      </c>
      <c r="G38" s="78">
        <f>Blad1!J38*(((PRE!$C$4-PRE!$E$4)/(LN((PRE!$C$4-PRE!$G$4)/(PRE!$E$4-PRE!$G$4))))/49.8329)^Blad1!$K$37</f>
        <v>562.46002536806327</v>
      </c>
      <c r="H38" s="78">
        <f>Blad1!L38*(((PRE!$C$4-PRE!$E$4)/(LN((PRE!$C$4-PRE!$G$4)/(PRE!$E$4-PRE!$G$4))))/49.8329)^Blad1!$M$37</f>
        <v>451.13156490070622</v>
      </c>
      <c r="I38" s="78">
        <f>Blad1!N38*(((PRE!$C$4-PRE!$E$4)/(LN((PRE!$C$4-PRE!$G$4)/(PRE!$E$4-PRE!$G$4))))/49.8329)^Blad1!$O$37</f>
        <v>564.61671572255273</v>
      </c>
      <c r="J38" s="78">
        <f>Blad1!R38*(((PRE!$C$4-PRE!$E$4)/(LN((PRE!$C$4-PRE!$G$4)/(PRE!$E$4-PRE!$G$4))))/49.8329)^Blad1!$S$37</f>
        <v>571.49552778361453</v>
      </c>
      <c r="K38" s="78">
        <f>Blad1!T38*(((PRE!$C$4-PRE!$E$4)/(LN((PRE!$C$4-PRE!$G$4)/(PRE!$E$4-PRE!$G$4))))/49.8329)^Blad1!$U$37</f>
        <v>682.0345202857502</v>
      </c>
    </row>
    <row r="39" spans="2:11" x14ac:dyDescent="0.2">
      <c r="B39" s="52">
        <v>1200</v>
      </c>
      <c r="C39" s="78">
        <f>Blad1!B39*(((PRE!$C$4-PRE!$E$4)/(LN((PRE!$C$4-PRE!$G$4)/(PRE!$E$4-PRE!$G$4))))/49.8329)^Blad1!$C$37</f>
        <v>230.81581620436694</v>
      </c>
      <c r="D39" s="78">
        <f>Blad1!D39*(((PRE!$C$4-PRE!$E$4)/(LN((PRE!$C$4-PRE!$G$4)/(PRE!$E$4-PRE!$G$4))))/49.8329)^Blad1!$E$37</f>
        <v>357.85885400622561</v>
      </c>
      <c r="E39" s="78">
        <f>Blad1!F39*(((PRE!$C$4-PRE!$E$4)/(LN((PRE!$C$4-PRE!$G$4)/(PRE!$E$4-PRE!$G$4))))/49.8329)^Blad1!$G$37</f>
        <v>366.65065273243516</v>
      </c>
      <c r="F39" s="78">
        <f>Blad1!H39*(((PRE!$C$4-PRE!$E$4)/(LN((PRE!$C$4-PRE!$G$4)/(PRE!$E$4-PRE!$G$4))))/49.8329)^Blad1!$I$37</f>
        <v>488.58771368534951</v>
      </c>
      <c r="G39" s="78">
        <f>Blad1!J39*(((PRE!$C$4-PRE!$E$4)/(LN((PRE!$C$4-PRE!$G$4)/(PRE!$E$4-PRE!$G$4))))/49.8329)^Blad1!$K$37</f>
        <v>613.59275494697818</v>
      </c>
      <c r="H39" s="78">
        <f>Blad1!L39*(((PRE!$C$4-PRE!$E$4)/(LN((PRE!$C$4-PRE!$G$4)/(PRE!$E$4-PRE!$G$4))))/49.8329)^Blad1!$M$37</f>
        <v>492.14352534622503</v>
      </c>
      <c r="I39" s="78">
        <f>Blad1!N39*(((PRE!$C$4-PRE!$E$4)/(LN((PRE!$C$4-PRE!$G$4)/(PRE!$E$4-PRE!$G$4))))/49.8329)^Blad1!$O$37</f>
        <v>615.94550806096652</v>
      </c>
      <c r="J39" s="78">
        <f>Blad1!R39*(((PRE!$C$4-PRE!$E$4)/(LN((PRE!$C$4-PRE!$G$4)/(PRE!$E$4-PRE!$G$4))))/49.8329)^Blad1!$S$37</f>
        <v>623.44966667303413</v>
      </c>
      <c r="K39" s="78">
        <f>Blad1!T39*(((PRE!$C$4-PRE!$E$4)/(LN((PRE!$C$4-PRE!$G$4)/(PRE!$E$4-PRE!$G$4))))/49.8329)^Blad1!$U$37</f>
        <v>744.03765849354568</v>
      </c>
    </row>
    <row r="40" spans="2:11" x14ac:dyDescent="0.2">
      <c r="B40" s="52">
        <v>1300</v>
      </c>
      <c r="C40" s="78">
        <f>Blad1!B40*(((PRE!$C$4-PRE!$E$4)/(LN((PRE!$C$4-PRE!$G$4)/(PRE!$E$4-PRE!$G$4))))/49.8329)^Blad1!$C$37</f>
        <v>250.05046755473089</v>
      </c>
      <c r="D40" s="78">
        <f>Blad1!D40*(((PRE!$C$4-PRE!$E$4)/(LN((PRE!$C$4-PRE!$G$4)/(PRE!$E$4-PRE!$G$4))))/49.8329)^Blad1!$E$37</f>
        <v>387.68042517341109</v>
      </c>
      <c r="E40" s="78">
        <f>Blad1!F40*(((PRE!$C$4-PRE!$E$4)/(LN((PRE!$C$4-PRE!$G$4)/(PRE!$E$4-PRE!$G$4))))/49.8329)^Blad1!$G$37</f>
        <v>397.20487379347139</v>
      </c>
      <c r="F40" s="78">
        <f>Blad1!H40*(((PRE!$C$4-PRE!$E$4)/(LN((PRE!$C$4-PRE!$G$4)/(PRE!$E$4-PRE!$G$4))))/49.8329)^Blad1!$I$37</f>
        <v>529.30335649246206</v>
      </c>
      <c r="G40" s="78">
        <f>Blad1!J40*(((PRE!$C$4-PRE!$E$4)/(LN((PRE!$C$4-PRE!$G$4)/(PRE!$E$4-PRE!$G$4))))/49.8329)^Blad1!$K$37</f>
        <v>664.72548452589297</v>
      </c>
      <c r="H40" s="78">
        <f>Blad1!L40*(((PRE!$C$4-PRE!$E$4)/(LN((PRE!$C$4-PRE!$G$4)/(PRE!$E$4-PRE!$G$4))))/49.8329)^Blad1!$M$37</f>
        <v>533.15548579174379</v>
      </c>
      <c r="I40" s="78">
        <f>Blad1!N40*(((PRE!$C$4-PRE!$E$4)/(LN((PRE!$C$4-PRE!$G$4)/(PRE!$E$4-PRE!$G$4))))/49.8329)^Blad1!$O$37</f>
        <v>667.27430039938042</v>
      </c>
      <c r="J40" s="78">
        <f>Blad1!R40*(((PRE!$C$4-PRE!$E$4)/(LN((PRE!$C$4-PRE!$G$4)/(PRE!$E$4-PRE!$G$4))))/49.8329)^Blad1!$S$37</f>
        <v>675.4038055624535</v>
      </c>
      <c r="K40" s="78">
        <f>Blad1!T40*(((PRE!$C$4-PRE!$E$4)/(LN((PRE!$C$4-PRE!$G$4)/(PRE!$E$4-PRE!$G$4))))/49.8329)^Blad1!$U$37</f>
        <v>806.04079670134115</v>
      </c>
    </row>
    <row r="41" spans="2:11" x14ac:dyDescent="0.2">
      <c r="B41" s="52">
        <v>1400</v>
      </c>
      <c r="C41" s="78">
        <f>Blad1!B41*(((PRE!$C$4-PRE!$E$4)/(LN((PRE!$C$4-PRE!$G$4)/(PRE!$E$4-PRE!$G$4))))/49.8329)^Blad1!$C$37</f>
        <v>269.28511890509475</v>
      </c>
      <c r="D41" s="78">
        <f>Blad1!D41*(((PRE!$C$4-PRE!$E$4)/(LN((PRE!$C$4-PRE!$G$4)/(PRE!$E$4-PRE!$G$4))))/49.8329)^Blad1!$E$37</f>
        <v>417.50199634059658</v>
      </c>
      <c r="E41" s="78">
        <f>Blad1!F41*(((PRE!$C$4-PRE!$E$4)/(LN((PRE!$C$4-PRE!$G$4)/(PRE!$E$4-PRE!$G$4))))/49.8329)^Blad1!$G$37</f>
        <v>427.75909485450768</v>
      </c>
      <c r="F41" s="78">
        <f>Blad1!H41*(((PRE!$C$4-PRE!$E$4)/(LN((PRE!$C$4-PRE!$G$4)/(PRE!$E$4-PRE!$G$4))))/49.8329)^Blad1!$I$37</f>
        <v>570.01899929957438</v>
      </c>
      <c r="G41" s="78">
        <f>Blad1!J41*(((PRE!$C$4-PRE!$E$4)/(LN((PRE!$C$4-PRE!$G$4)/(PRE!$E$4-PRE!$G$4))))/49.8329)^Blad1!$K$37</f>
        <v>715.85821410480787</v>
      </c>
      <c r="H41" s="78">
        <f>Blad1!L41*(((PRE!$C$4-PRE!$E$4)/(LN((PRE!$C$4-PRE!$G$4)/(PRE!$E$4-PRE!$G$4))))/49.8329)^Blad1!$M$37</f>
        <v>574.16744623726254</v>
      </c>
      <c r="I41" s="78">
        <f>Blad1!N41*(((PRE!$C$4-PRE!$E$4)/(LN((PRE!$C$4-PRE!$G$4)/(PRE!$E$4-PRE!$G$4))))/49.8329)^Blad1!$O$37</f>
        <v>718.60309273779433</v>
      </c>
      <c r="J41" s="78">
        <f>Blad1!R41*(((PRE!$C$4-PRE!$E$4)/(LN((PRE!$C$4-PRE!$G$4)/(PRE!$E$4-PRE!$G$4))))/49.8329)^Blad1!$S$37</f>
        <v>727.35794445187298</v>
      </c>
      <c r="K41" s="78">
        <f>Blad1!T41*(((PRE!$C$4-PRE!$E$4)/(LN((PRE!$C$4-PRE!$G$4)/(PRE!$E$4-PRE!$G$4))))/49.8329)^Blad1!$U$37</f>
        <v>868.04393490913662</v>
      </c>
    </row>
    <row r="42" spans="2:11" x14ac:dyDescent="0.2">
      <c r="B42" s="52">
        <v>1600</v>
      </c>
      <c r="C42" s="78">
        <f>Blad1!B42*(((PRE!$C$4-PRE!$E$4)/(LN((PRE!$C$4-PRE!$G$4)/(PRE!$E$4-PRE!$G$4))))/49.8329)^Blad1!$C$37</f>
        <v>307.75442160582264</v>
      </c>
      <c r="D42" s="78">
        <f>Blad1!D42*(((PRE!$C$4-PRE!$E$4)/(LN((PRE!$C$4-PRE!$G$4)/(PRE!$E$4-PRE!$G$4))))/49.8329)^Blad1!$E$37</f>
        <v>477.14513867496748</v>
      </c>
      <c r="E42" s="78">
        <f>Blad1!F42*(((PRE!$C$4-PRE!$E$4)/(LN((PRE!$C$4-PRE!$G$4)/(PRE!$E$4-PRE!$G$4))))/49.8329)^Blad1!$G$37</f>
        <v>488.8675369765802</v>
      </c>
      <c r="F42" s="78">
        <f>Blad1!H42*(((PRE!$C$4-PRE!$E$4)/(LN((PRE!$C$4-PRE!$G$4)/(PRE!$E$4-PRE!$G$4))))/49.8329)^Blad1!$I$37</f>
        <v>651.45028491379946</v>
      </c>
      <c r="G42" s="78">
        <f>Blad1!J42*(((PRE!$C$4-PRE!$E$4)/(LN((PRE!$C$4-PRE!$G$4)/(PRE!$E$4-PRE!$G$4))))/49.8329)^Blad1!$K$37</f>
        <v>818.12367326263745</v>
      </c>
      <c r="H42" s="78">
        <f>Blad1!L42*(((PRE!$C$4-PRE!$E$4)/(LN((PRE!$C$4-PRE!$G$4)/(PRE!$E$4-PRE!$G$4))))/49.8329)^Blad1!$M$37</f>
        <v>656.19136712830004</v>
      </c>
      <c r="I42" s="78">
        <f>Blad1!N42*(((PRE!$C$4-PRE!$E$4)/(LN((PRE!$C$4-PRE!$G$4)/(PRE!$E$4-PRE!$G$4))))/49.8329)^Blad1!$O$37</f>
        <v>821.26067741462202</v>
      </c>
      <c r="J42" s="78">
        <f>Blad1!R42*(((PRE!$C$4-PRE!$E$4)/(LN((PRE!$C$4-PRE!$G$4)/(PRE!$E$4-PRE!$G$4))))/49.8329)^Blad1!$S$37</f>
        <v>831.26622223071206</v>
      </c>
      <c r="K42" s="78">
        <f>Blad1!T42*(((PRE!$C$4-PRE!$E$4)/(LN((PRE!$C$4-PRE!$G$4)/(PRE!$E$4-PRE!$G$4))))/49.8329)^Blad1!$U$37</f>
        <v>992.05021132472757</v>
      </c>
    </row>
    <row r="43" spans="2:11" x14ac:dyDescent="0.2">
      <c r="B43" s="52">
        <v>1800</v>
      </c>
      <c r="C43" s="78">
        <f>Blad1!B43*(((PRE!$C$4-PRE!$E$4)/(LN((PRE!$C$4-PRE!$G$4)/(PRE!$E$4-PRE!$G$4))))/49.8329)^Blad1!$C$37</f>
        <v>346.22372430655048</v>
      </c>
      <c r="D43" s="78">
        <f>Blad1!D43*(((PRE!$C$4-PRE!$E$4)/(LN((PRE!$C$4-PRE!$G$4)/(PRE!$E$4-PRE!$G$4))))/49.8329)^Blad1!$E$37</f>
        <v>536.78828100933845</v>
      </c>
      <c r="E43" s="78">
        <f>Blad1!F43*(((PRE!$C$4-PRE!$E$4)/(LN((PRE!$C$4-PRE!$G$4)/(PRE!$E$4-PRE!$G$4))))/49.8329)^Blad1!$G$37</f>
        <v>549.97597909865272</v>
      </c>
      <c r="F43" s="78">
        <f>Blad1!H43*(((PRE!$C$4-PRE!$E$4)/(LN((PRE!$C$4-PRE!$G$4)/(PRE!$E$4-PRE!$G$4))))/49.8329)^Blad1!$I$37</f>
        <v>732.88157052802433</v>
      </c>
      <c r="G43" s="78">
        <f>Blad1!J43*(((PRE!$C$4-PRE!$E$4)/(LN((PRE!$C$4-PRE!$G$4)/(PRE!$E$4-PRE!$G$4))))/49.8329)^Blad1!$K$37</f>
        <v>920.38913242046726</v>
      </c>
      <c r="H43" s="78">
        <f>Blad1!L43*(((PRE!$C$4-PRE!$E$4)/(LN((PRE!$C$4-PRE!$G$4)/(PRE!$E$4-PRE!$G$4))))/49.8329)^Blad1!$M$37</f>
        <v>738.21528801933755</v>
      </c>
      <c r="I43" s="78">
        <f>Blad1!N43*(((PRE!$C$4-PRE!$E$4)/(LN((PRE!$C$4-PRE!$G$4)/(PRE!$E$4-PRE!$G$4))))/49.8329)^Blad1!$O$37</f>
        <v>923.91826209144983</v>
      </c>
      <c r="J43" s="78">
        <f>Blad1!R43*(((PRE!$C$4-PRE!$E$4)/(LN((PRE!$C$4-PRE!$G$4)/(PRE!$E$4-PRE!$G$4))))/49.8329)^Blad1!$S$37</f>
        <v>935.17450000955102</v>
      </c>
      <c r="K43" s="78">
        <f>Blad1!T43*(((PRE!$C$4-PRE!$E$4)/(LN((PRE!$C$4-PRE!$G$4)/(PRE!$E$4-PRE!$G$4))))/49.8329)^Blad1!$U$37</f>
        <v>1116.0564877403185</v>
      </c>
    </row>
    <row r="44" spans="2:11" x14ac:dyDescent="0.2">
      <c r="B44" s="52">
        <v>2000</v>
      </c>
      <c r="C44" s="78">
        <f>Blad1!B44*(((PRE!$C$4-PRE!$E$4)/(LN((PRE!$C$4-PRE!$G$4)/(PRE!$E$4-PRE!$G$4))))/49.8329)^Blad1!$C$37</f>
        <v>384.69302700727826</v>
      </c>
      <c r="D44" s="78">
        <f>Blad1!D44*(((PRE!$C$4-PRE!$E$4)/(LN((PRE!$C$4-PRE!$G$4)/(PRE!$E$4-PRE!$G$4))))/49.8329)^Blad1!$E$37</f>
        <v>596.43142334370941</v>
      </c>
      <c r="E44" s="78">
        <f>Blad1!F44*(((PRE!$C$4-PRE!$E$4)/(LN((PRE!$C$4-PRE!$G$4)/(PRE!$E$4-PRE!$G$4))))/49.8329)^Blad1!$G$37</f>
        <v>611.08442122072529</v>
      </c>
      <c r="F44" s="78">
        <f>Blad1!H44*(((PRE!$C$4-PRE!$E$4)/(LN((PRE!$C$4-PRE!$G$4)/(PRE!$E$4-PRE!$G$4))))/49.8329)^Blad1!$I$37</f>
        <v>814.31285614224919</v>
      </c>
      <c r="G44" s="78">
        <f>Blad1!J44*(((PRE!$C$4-PRE!$E$4)/(LN((PRE!$C$4-PRE!$G$4)/(PRE!$E$4-PRE!$G$4))))/49.8329)^Blad1!$K$37</f>
        <v>1022.654591578297</v>
      </c>
      <c r="H44" s="78">
        <f>Blad1!L44*(((PRE!$C$4-PRE!$E$4)/(LN((PRE!$C$4-PRE!$G$4)/(PRE!$E$4-PRE!$G$4))))/49.8329)^Blad1!$M$37</f>
        <v>820.23920891037505</v>
      </c>
      <c r="I44" s="78">
        <f>Blad1!N44*(((PRE!$C$4-PRE!$E$4)/(LN((PRE!$C$4-PRE!$G$4)/(PRE!$E$4-PRE!$G$4))))/49.8329)^Blad1!$O$37</f>
        <v>1026.5758467682776</v>
      </c>
      <c r="J44" s="78">
        <f>Blad1!R44*(((PRE!$C$4-PRE!$E$4)/(LN((PRE!$C$4-PRE!$G$4)/(PRE!$E$4-PRE!$G$4))))/49.8329)^Blad1!$S$37</f>
        <v>1039.0827777883901</v>
      </c>
      <c r="K44" s="78">
        <f>Blad1!T44*(((PRE!$C$4-PRE!$E$4)/(LN((PRE!$C$4-PRE!$G$4)/(PRE!$E$4-PRE!$G$4))))/49.8329)^Blad1!$U$37</f>
        <v>1240.0627641559095</v>
      </c>
    </row>
    <row r="45" spans="2:11" x14ac:dyDescent="0.2">
      <c r="B45" s="52">
        <v>2300</v>
      </c>
      <c r="C45" s="78">
        <f>Blad1!B45*(((PRE!$C$4-PRE!$E$4)/(LN((PRE!$C$4-PRE!$G$4)/(PRE!$E$4-PRE!$G$4))))/49.8329)^Blad1!$C$37</f>
        <v>442.39698105837005</v>
      </c>
      <c r="D45" s="78">
        <f>Blad1!D45*(((PRE!$C$4-PRE!$E$4)/(LN((PRE!$C$4-PRE!$G$4)/(PRE!$E$4-PRE!$G$4))))/49.8329)^Blad1!$E$37</f>
        <v>685.8961368452658</v>
      </c>
      <c r="E45" s="78">
        <f>Blad1!F45*(((PRE!$C$4-PRE!$E$4)/(LN((PRE!$C$4-PRE!$G$4)/(PRE!$E$4-PRE!$G$4))))/49.8329)^Blad1!$G$37</f>
        <v>702.74708440383404</v>
      </c>
      <c r="F45" s="78">
        <f>Blad1!H45*(((PRE!$C$4-PRE!$E$4)/(LN((PRE!$C$4-PRE!$G$4)/(PRE!$E$4-PRE!$G$4))))/49.8329)^Blad1!$I$37</f>
        <v>936.4597845635866</v>
      </c>
      <c r="G45" s="78">
        <f>Blad1!J45*(((PRE!$C$4-PRE!$E$4)/(LN((PRE!$C$4-PRE!$G$4)/(PRE!$E$4-PRE!$G$4))))/49.8329)^Blad1!$K$37</f>
        <v>1176.0527803150417</v>
      </c>
      <c r="H45" s="78">
        <f>Blad1!L45*(((PRE!$C$4-PRE!$E$4)/(LN((PRE!$C$4-PRE!$G$4)/(PRE!$E$4-PRE!$G$4))))/49.8329)^Blad1!$M$37</f>
        <v>943.27509024693131</v>
      </c>
      <c r="I45" s="78">
        <f>Blad1!N45*(((PRE!$C$4-PRE!$E$4)/(LN((PRE!$C$4-PRE!$G$4)/(PRE!$E$4-PRE!$G$4))))/49.8329)^Blad1!$O$37</f>
        <v>1180.5622237835191</v>
      </c>
      <c r="J45" s="78">
        <f>Blad1!R45*(((PRE!$C$4-PRE!$E$4)/(LN((PRE!$C$4-PRE!$G$4)/(PRE!$E$4-PRE!$G$4))))/49.8329)^Blad1!$S$37</f>
        <v>1194.9451944566486</v>
      </c>
      <c r="K45" s="78">
        <f>Blad1!T45*(((PRE!$C$4-PRE!$E$4)/(LN((PRE!$C$4-PRE!$G$4)/(PRE!$E$4-PRE!$G$4))))/49.8329)^Blad1!$U$37</f>
        <v>1426.0721787792959</v>
      </c>
    </row>
    <row r="46" spans="2:11" x14ac:dyDescent="0.2">
      <c r="B46" s="52">
        <v>2600</v>
      </c>
      <c r="C46" s="78">
        <f>Blad1!B46*(((PRE!$C$4-PRE!$E$4)/(LN((PRE!$C$4-PRE!$G$4)/(PRE!$E$4-PRE!$G$4))))/49.8329)^Blad1!$C$37</f>
        <v>500.10093510946177</v>
      </c>
      <c r="D46" s="78">
        <f>Blad1!D46*(((PRE!$C$4-PRE!$E$4)/(LN((PRE!$C$4-PRE!$G$4)/(PRE!$E$4-PRE!$G$4))))/49.8329)^Blad1!$E$37</f>
        <v>775.36085034682219</v>
      </c>
      <c r="E46" s="78">
        <f>Blad1!F46*(((PRE!$C$4-PRE!$E$4)/(LN((PRE!$C$4-PRE!$G$4)/(PRE!$E$4-PRE!$G$4))))/49.8329)^Blad1!$G$37</f>
        <v>794.40974758694279</v>
      </c>
      <c r="F46" s="78">
        <f>Blad1!H46*(((PRE!$C$4-PRE!$E$4)/(LN((PRE!$C$4-PRE!$G$4)/(PRE!$E$4-PRE!$G$4))))/49.8329)^Blad1!$I$37</f>
        <v>1058.6067129849241</v>
      </c>
      <c r="G46" s="78">
        <f>Blad1!J46*(((PRE!$C$4-PRE!$E$4)/(LN((PRE!$C$4-PRE!$G$4)/(PRE!$E$4-PRE!$G$4))))/49.8329)^Blad1!$K$37</f>
        <v>1329.4509690517859</v>
      </c>
      <c r="H46" s="78">
        <f>Blad1!L46*(((PRE!$C$4-PRE!$E$4)/(LN((PRE!$C$4-PRE!$G$4)/(PRE!$E$4-PRE!$G$4))))/49.8329)^Blad1!$M$37</f>
        <v>1066.3109715834876</v>
      </c>
      <c r="I46" s="78">
        <f>Blad1!N46*(((PRE!$C$4-PRE!$E$4)/(LN((PRE!$C$4-PRE!$G$4)/(PRE!$E$4-PRE!$G$4))))/49.8329)^Blad1!$O$37</f>
        <v>1334.5486007987608</v>
      </c>
      <c r="J46" s="78">
        <f>Blad1!R46*(((PRE!$C$4-PRE!$E$4)/(LN((PRE!$C$4-PRE!$G$4)/(PRE!$E$4-PRE!$G$4))))/49.8329)^Blad1!$S$37</f>
        <v>1350.807611124907</v>
      </c>
      <c r="K46" s="78">
        <f>Blad1!T46*(((PRE!$C$4-PRE!$E$4)/(LN((PRE!$C$4-PRE!$G$4)/(PRE!$E$4-PRE!$G$4))))/49.8329)^Blad1!$U$37</f>
        <v>1612.0815934026823</v>
      </c>
    </row>
    <row r="47" spans="2:11" x14ac:dyDescent="0.2">
      <c r="B47" s="52">
        <v>3000</v>
      </c>
      <c r="C47" s="78">
        <f>Blad1!B47*(((PRE!$C$4-PRE!$E$4)/(LN((PRE!$C$4-PRE!$G$4)/(PRE!$E$4-PRE!$G$4))))/49.8329)^Blad1!$C$37</f>
        <v>577.03954051091739</v>
      </c>
      <c r="D47" s="78">
        <f>Blad1!D47*(((PRE!$C$4-PRE!$E$4)/(LN((PRE!$C$4-PRE!$G$4)/(PRE!$E$4-PRE!$G$4))))/49.8329)^Blad1!$E$37</f>
        <v>894.647135015564</v>
      </c>
      <c r="E47" s="78">
        <f>Blad1!F47*(((PRE!$C$4-PRE!$E$4)/(LN((PRE!$C$4-PRE!$G$4)/(PRE!$E$4-PRE!$G$4))))/49.8329)^Blad1!$G$37</f>
        <v>916.62663183108782</v>
      </c>
      <c r="F47" s="78">
        <f>Blad1!H47*(((PRE!$C$4-PRE!$E$4)/(LN((PRE!$C$4-PRE!$G$4)/(PRE!$E$4-PRE!$G$4))))/49.8329)^Blad1!$I$37</f>
        <v>1221.4692842133738</v>
      </c>
      <c r="G47" s="78">
        <f>Blad1!J47*(((PRE!$C$4-PRE!$E$4)/(LN((PRE!$C$4-PRE!$G$4)/(PRE!$E$4-PRE!$G$4))))/49.8329)^Blad1!$K$37</f>
        <v>1533.9818873674453</v>
      </c>
      <c r="H47" s="78">
        <f>Blad1!L47*(((PRE!$C$4-PRE!$E$4)/(LN((PRE!$C$4-PRE!$G$4)/(PRE!$E$4-PRE!$G$4))))/49.8329)^Blad1!$M$37</f>
        <v>1230.3588133655626</v>
      </c>
      <c r="I47" s="78">
        <f>Blad1!N47*(((PRE!$C$4-PRE!$E$4)/(LN((PRE!$C$4-PRE!$G$4)/(PRE!$E$4-PRE!$G$4))))/49.8329)^Blad1!$O$37</f>
        <v>1539.8637701524165</v>
      </c>
      <c r="J47" s="78">
        <f>Blad1!R47*(((PRE!$C$4-PRE!$E$4)/(LN((PRE!$C$4-PRE!$G$4)/(PRE!$E$4-PRE!$G$4))))/49.8329)^Blad1!$S$37</f>
        <v>1558.6241666825852</v>
      </c>
      <c r="K47" s="78">
        <f>Blad1!T47*(((PRE!$C$4-PRE!$E$4)/(LN((PRE!$C$4-PRE!$G$4)/(PRE!$E$4-PRE!$G$4))))/49.8329)^Blad1!$U$37</f>
        <v>1860.0941462338642</v>
      </c>
    </row>
    <row r="49" spans="2:11" ht="20.100000000000001" customHeight="1" x14ac:dyDescent="0.35">
      <c r="B49" s="139" t="s">
        <v>64</v>
      </c>
      <c r="C49" s="140"/>
      <c r="D49" s="140"/>
      <c r="E49" s="140"/>
      <c r="F49" s="140"/>
      <c r="G49" s="140"/>
      <c r="H49" s="140"/>
      <c r="I49" s="133"/>
      <c r="J49" s="133"/>
      <c r="K49" s="134"/>
    </row>
    <row r="50" spans="2:11" ht="20.100000000000001" customHeight="1" x14ac:dyDescent="0.2">
      <c r="B50" s="96"/>
      <c r="C50" s="135" t="s">
        <v>68</v>
      </c>
      <c r="D50" s="136"/>
      <c r="E50" s="136"/>
      <c r="F50" s="136"/>
      <c r="G50" s="136"/>
      <c r="H50" s="136"/>
      <c r="I50" s="133"/>
      <c r="J50" s="133"/>
      <c r="K50" s="134"/>
    </row>
    <row r="51" spans="2:11" ht="20.100000000000001" customHeight="1" x14ac:dyDescent="0.2">
      <c r="B51" s="75" t="s">
        <v>67</v>
      </c>
      <c r="C51" s="97" t="s">
        <v>40</v>
      </c>
      <c r="D51" s="97" t="s">
        <v>41</v>
      </c>
      <c r="E51" s="97" t="s">
        <v>42</v>
      </c>
      <c r="F51" s="97" t="s">
        <v>43</v>
      </c>
      <c r="G51" s="97" t="s">
        <v>48</v>
      </c>
      <c r="H51" s="97" t="s">
        <v>44</v>
      </c>
      <c r="I51" s="95" t="s">
        <v>45</v>
      </c>
      <c r="J51" s="95" t="s">
        <v>46</v>
      </c>
      <c r="K51" s="95" t="s">
        <v>47</v>
      </c>
    </row>
    <row r="52" spans="2:11" x14ac:dyDescent="0.2">
      <c r="B52" s="51">
        <v>400</v>
      </c>
      <c r="C52" s="78">
        <f>Blad1!B52*(((PRE!$C$4-PRE!$E$4)/(LN((PRE!$C$4-PRE!$G$4)/(PRE!$E$4-PRE!$G$4))))/49.8329)^Blad1!$C$58</f>
        <v>97.064235152245132</v>
      </c>
      <c r="D52" s="78">
        <f>Blad1!D52*(((PRE!$C$4-PRE!$E$4)/(LN((PRE!$C$4-PRE!$G$4)/(PRE!$E$4-PRE!$G$4))))/49.8329)^Blad1!$E$58</f>
        <v>155.97363056861855</v>
      </c>
      <c r="E52" s="78">
        <f>Blad1!F52*(((PRE!$C$4-PRE!$E$4)/(LN((PRE!$C$4-PRE!$G$4)/(PRE!$E$4-PRE!$G$4))))/49.8329)^Blad1!$G$58</f>
        <v>154.33531457451764</v>
      </c>
      <c r="F52" s="78">
        <f>Blad1!H52*(((PRE!$C$4-PRE!$E$4)/(LN((PRE!$C$4-PRE!$G$4)/(PRE!$E$4-PRE!$G$4))))/49.8329)^Blad1!$I$58</f>
        <v>210.95760176866381</v>
      </c>
      <c r="G52" s="78">
        <f>Blad1!J52*(((PRE!$C$4-PRE!$E$4)/(LN((PRE!$C$4-PRE!$G$4)/(PRE!$E$4-PRE!$G$4))))/49.8329)^Blad1!$K$58</f>
        <v>261.41351306810679</v>
      </c>
      <c r="H52" s="78">
        <f>Blad1!L52*(((PRE!$C$4-PRE!$E$4)/(LN((PRE!$C$4-PRE!$G$4)/(PRE!$E$4-PRE!$G$4))))/49.8329)^Blad1!$M$58</f>
        <v>206.94951896045077</v>
      </c>
      <c r="I52" s="78">
        <f>Blad1!N52*(((PRE!$C$4-PRE!$E$4)/(LN((PRE!$C$4-PRE!$G$4)/(PRE!$E$4-PRE!$G$4))))/49.8329)^Blad1!$O$58</f>
        <v>264.56034259998398</v>
      </c>
      <c r="J52" s="78">
        <f>Blad1!R52*(((PRE!$C$4-PRE!$E$4)/(LN((PRE!$C$4-PRE!$G$4)/(PRE!$E$4-PRE!$G$4))))/49.8329)^Blad1!$S$58</f>
        <v>262.23492237861149</v>
      </c>
      <c r="K52" s="78">
        <f>Blad1!T52*(((PRE!$C$4-PRE!$E$4)/(LN((PRE!$C$4-PRE!$G$4)/(PRE!$E$4-PRE!$G$4))))/49.8329)^Blad1!$U$58</f>
        <v>318.49387962422782</v>
      </c>
    </row>
    <row r="53" spans="2:11" x14ac:dyDescent="0.2">
      <c r="B53" s="52">
        <v>500</v>
      </c>
      <c r="C53" s="78">
        <f>Blad1!B53*(((PRE!$C$4-PRE!$E$4)/(LN((PRE!$C$4-PRE!$G$4)/(PRE!$E$4-PRE!$G$4))))/49.8329)^Blad1!$C$58</f>
        <v>121.33029394030643</v>
      </c>
      <c r="D53" s="78">
        <f>Blad1!D53*(((PRE!$C$4-PRE!$E$4)/(LN((PRE!$C$4-PRE!$G$4)/(PRE!$E$4-PRE!$G$4))))/49.8329)^Blad1!$E$58</f>
        <v>194.96703821077318</v>
      </c>
      <c r="E53" s="78">
        <f>Blad1!F53*(((PRE!$C$4-PRE!$E$4)/(LN((PRE!$C$4-PRE!$G$4)/(PRE!$E$4-PRE!$G$4))))/49.8329)^Blad1!$G$58</f>
        <v>192.91914321814704</v>
      </c>
      <c r="F53" s="78">
        <f>Blad1!H53*(((PRE!$C$4-PRE!$E$4)/(LN((PRE!$C$4-PRE!$G$4)/(PRE!$E$4-PRE!$G$4))))/49.8329)^Blad1!$I$58</f>
        <v>263.69700221082974</v>
      </c>
      <c r="G53" s="78">
        <f>Blad1!J53*(((PRE!$C$4-PRE!$E$4)/(LN((PRE!$C$4-PRE!$G$4)/(PRE!$E$4-PRE!$G$4))))/49.8329)^Blad1!$K$58</f>
        <v>326.76689133513355</v>
      </c>
      <c r="H53" s="78">
        <f>Blad1!L53*(((PRE!$C$4-PRE!$E$4)/(LN((PRE!$C$4-PRE!$G$4)/(PRE!$E$4-PRE!$G$4))))/49.8329)^Blad1!$M$58</f>
        <v>258.68689870056346</v>
      </c>
      <c r="I53" s="78">
        <f>Blad1!N53*(((PRE!$C$4-PRE!$E$4)/(LN((PRE!$C$4-PRE!$G$4)/(PRE!$E$4-PRE!$G$4))))/49.8329)^Blad1!$O$58</f>
        <v>330.70042824997995</v>
      </c>
      <c r="J53" s="78">
        <f>Blad1!R53*(((PRE!$C$4-PRE!$E$4)/(LN((PRE!$C$4-PRE!$G$4)/(PRE!$E$4-PRE!$G$4))))/49.8329)^Blad1!$S$58</f>
        <v>327.79365297326433</v>
      </c>
      <c r="K53" s="78">
        <f>Blad1!T53*(((PRE!$C$4-PRE!$E$4)/(LN((PRE!$C$4-PRE!$G$4)/(PRE!$E$4-PRE!$G$4))))/49.8329)^Blad1!$U$58</f>
        <v>398.1173495302848</v>
      </c>
    </row>
    <row r="54" spans="2:11" x14ac:dyDescent="0.2">
      <c r="B54" s="52">
        <v>600</v>
      </c>
      <c r="C54" s="78">
        <f>Blad1!B54*(((PRE!$C$4-PRE!$E$4)/(LN((PRE!$C$4-PRE!$G$4)/(PRE!$E$4-PRE!$G$4))))/49.8329)^Blad1!$C$58</f>
        <v>145.59635272836772</v>
      </c>
      <c r="D54" s="78">
        <f>Blad1!D54*(((PRE!$C$4-PRE!$E$4)/(LN((PRE!$C$4-PRE!$G$4)/(PRE!$E$4-PRE!$G$4))))/49.8329)^Blad1!$E$58</f>
        <v>233.96044585292782</v>
      </c>
      <c r="E54" s="78">
        <f>Blad1!F54*(((PRE!$C$4-PRE!$E$4)/(LN((PRE!$C$4-PRE!$G$4)/(PRE!$E$4-PRE!$G$4))))/49.8329)^Blad1!$G$58</f>
        <v>231.50297186177647</v>
      </c>
      <c r="F54" s="78">
        <f>Blad1!H54*(((PRE!$C$4-PRE!$E$4)/(LN((PRE!$C$4-PRE!$G$4)/(PRE!$E$4-PRE!$G$4))))/49.8329)^Blad1!$I$58</f>
        <v>316.43640265299575</v>
      </c>
      <c r="G54" s="78">
        <f>Blad1!J54*(((PRE!$C$4-PRE!$E$4)/(LN((PRE!$C$4-PRE!$G$4)/(PRE!$E$4-PRE!$G$4))))/49.8329)^Blad1!$K$58</f>
        <v>392.12026960216019</v>
      </c>
      <c r="H54" s="78">
        <f>Blad1!L54*(((PRE!$C$4-PRE!$E$4)/(LN((PRE!$C$4-PRE!$G$4)/(PRE!$E$4-PRE!$G$4))))/49.8329)^Blad1!$M$58</f>
        <v>310.42427844067618</v>
      </c>
      <c r="I54" s="78">
        <f>Blad1!N54*(((PRE!$C$4-PRE!$E$4)/(LN((PRE!$C$4-PRE!$G$4)/(PRE!$E$4-PRE!$G$4))))/49.8329)^Blad1!$O$58</f>
        <v>396.84051389997597</v>
      </c>
      <c r="J54" s="78">
        <f>Blad1!R54*(((PRE!$C$4-PRE!$E$4)/(LN((PRE!$C$4-PRE!$G$4)/(PRE!$E$4-PRE!$G$4))))/49.8329)^Blad1!$S$58</f>
        <v>393.35238356791723</v>
      </c>
      <c r="K54" s="78">
        <f>Blad1!T54*(((PRE!$C$4-PRE!$E$4)/(LN((PRE!$C$4-PRE!$G$4)/(PRE!$E$4-PRE!$G$4))))/49.8329)^Blad1!$U$58</f>
        <v>477.74081943634172</v>
      </c>
    </row>
    <row r="55" spans="2:11" x14ac:dyDescent="0.2">
      <c r="B55" s="52">
        <v>700</v>
      </c>
      <c r="C55" s="78">
        <f>Blad1!B55*(((PRE!$C$4-PRE!$E$4)/(LN((PRE!$C$4-PRE!$G$4)/(PRE!$E$4-PRE!$G$4))))/49.8329)^Blad1!$C$58</f>
        <v>169.86241151642901</v>
      </c>
      <c r="D55" s="78">
        <f>Blad1!D55*(((PRE!$C$4-PRE!$E$4)/(LN((PRE!$C$4-PRE!$G$4)/(PRE!$E$4-PRE!$G$4))))/49.8329)^Blad1!$E$58</f>
        <v>272.95385349508246</v>
      </c>
      <c r="E55" s="78">
        <f>Blad1!F55*(((PRE!$C$4-PRE!$E$4)/(LN((PRE!$C$4-PRE!$G$4)/(PRE!$E$4-PRE!$G$4))))/49.8329)^Blad1!$G$58</f>
        <v>270.08680050540585</v>
      </c>
      <c r="F55" s="78">
        <f>Blad1!H55*(((PRE!$C$4-PRE!$E$4)/(LN((PRE!$C$4-PRE!$G$4)/(PRE!$E$4-PRE!$G$4))))/49.8329)^Blad1!$I$58</f>
        <v>369.17580309516165</v>
      </c>
      <c r="G55" s="78">
        <f>Blad1!J55*(((PRE!$C$4-PRE!$E$4)/(LN((PRE!$C$4-PRE!$G$4)/(PRE!$E$4-PRE!$G$4))))/49.8329)^Blad1!$K$58</f>
        <v>457.47364786918695</v>
      </c>
      <c r="H55" s="78">
        <f>Blad1!L55*(((PRE!$C$4-PRE!$E$4)/(LN((PRE!$C$4-PRE!$G$4)/(PRE!$E$4-PRE!$G$4))))/49.8329)^Blad1!$M$58</f>
        <v>362.16165818078889</v>
      </c>
      <c r="I55" s="78">
        <f>Blad1!N55*(((PRE!$C$4-PRE!$E$4)/(LN((PRE!$C$4-PRE!$G$4)/(PRE!$E$4-PRE!$G$4))))/49.8329)^Blad1!$O$58</f>
        <v>462.98059954997194</v>
      </c>
      <c r="J55" s="78">
        <f>Blad1!R55*(((PRE!$C$4-PRE!$E$4)/(LN((PRE!$C$4-PRE!$G$4)/(PRE!$E$4-PRE!$G$4))))/49.8329)^Blad1!$S$58</f>
        <v>458.91111416257007</v>
      </c>
      <c r="K55" s="78">
        <f>Blad1!T55*(((PRE!$C$4-PRE!$E$4)/(LN((PRE!$C$4-PRE!$G$4)/(PRE!$E$4-PRE!$G$4))))/49.8329)^Blad1!$U$58</f>
        <v>557.36428934239871</v>
      </c>
    </row>
    <row r="56" spans="2:11" x14ac:dyDescent="0.2">
      <c r="B56" s="52">
        <v>800</v>
      </c>
      <c r="C56" s="78">
        <f>Blad1!B56*(((PRE!$C$4-PRE!$E$4)/(LN((PRE!$C$4-PRE!$G$4)/(PRE!$E$4-PRE!$G$4))))/49.8329)^Blad1!$C$58</f>
        <v>194.12847030449026</v>
      </c>
      <c r="D56" s="78">
        <f>Blad1!D56*(((PRE!$C$4-PRE!$E$4)/(LN((PRE!$C$4-PRE!$G$4)/(PRE!$E$4-PRE!$G$4))))/49.8329)^Blad1!$E$58</f>
        <v>311.94726113723709</v>
      </c>
      <c r="E56" s="78">
        <f>Blad1!F56*(((PRE!$C$4-PRE!$E$4)/(LN((PRE!$C$4-PRE!$G$4)/(PRE!$E$4-PRE!$G$4))))/49.8329)^Blad1!$G$58</f>
        <v>308.67062914903528</v>
      </c>
      <c r="F56" s="78">
        <f>Blad1!H56*(((PRE!$C$4-PRE!$E$4)/(LN((PRE!$C$4-PRE!$G$4)/(PRE!$E$4-PRE!$G$4))))/49.8329)^Blad1!$I$58</f>
        <v>421.91520353732761</v>
      </c>
      <c r="G56" s="78">
        <f>Blad1!J56*(((PRE!$C$4-PRE!$E$4)/(LN((PRE!$C$4-PRE!$G$4)/(PRE!$E$4-PRE!$G$4))))/49.8329)^Blad1!$K$58</f>
        <v>522.82702613621359</v>
      </c>
      <c r="H56" s="78">
        <f>Blad1!L56*(((PRE!$C$4-PRE!$E$4)/(LN((PRE!$C$4-PRE!$G$4)/(PRE!$E$4-PRE!$G$4))))/49.8329)^Blad1!$M$58</f>
        <v>413.89903792090155</v>
      </c>
      <c r="I56" s="78">
        <f>Blad1!N56*(((PRE!$C$4-PRE!$E$4)/(LN((PRE!$C$4-PRE!$G$4)/(PRE!$E$4-PRE!$G$4))))/49.8329)^Blad1!$O$58</f>
        <v>529.12068519996797</v>
      </c>
      <c r="J56" s="78">
        <f>Blad1!R56*(((PRE!$C$4-PRE!$E$4)/(LN((PRE!$C$4-PRE!$G$4)/(PRE!$E$4-PRE!$G$4))))/49.8329)^Blad1!$S$58</f>
        <v>524.46984475722297</v>
      </c>
      <c r="K56" s="78">
        <f>Blad1!T56*(((PRE!$C$4-PRE!$E$4)/(LN((PRE!$C$4-PRE!$G$4)/(PRE!$E$4-PRE!$G$4))))/49.8329)^Blad1!$U$58</f>
        <v>636.98775924845563</v>
      </c>
    </row>
    <row r="57" spans="2:11" x14ac:dyDescent="0.2">
      <c r="B57" s="52">
        <v>900</v>
      </c>
      <c r="C57" s="78">
        <f>Blad1!B57*(((PRE!$C$4-PRE!$E$4)/(LN((PRE!$C$4-PRE!$G$4)/(PRE!$E$4-PRE!$G$4))))/49.8329)^Blad1!$C$58</f>
        <v>218.39452909255158</v>
      </c>
      <c r="D57" s="78">
        <f>Blad1!D57*(((PRE!$C$4-PRE!$E$4)/(LN((PRE!$C$4-PRE!$G$4)/(PRE!$E$4-PRE!$G$4))))/49.8329)^Blad1!$E$58</f>
        <v>350.94066877939173</v>
      </c>
      <c r="E57" s="78">
        <f>Blad1!F57*(((PRE!$C$4-PRE!$E$4)/(LN((PRE!$C$4-PRE!$G$4)/(PRE!$E$4-PRE!$G$4))))/49.8329)^Blad1!$G$58</f>
        <v>347.25445779266471</v>
      </c>
      <c r="F57" s="78">
        <f>Blad1!H57*(((PRE!$C$4-PRE!$E$4)/(LN((PRE!$C$4-PRE!$G$4)/(PRE!$E$4-PRE!$G$4))))/49.8329)^Blad1!$I$58</f>
        <v>474.65460397949352</v>
      </c>
      <c r="G57" s="78">
        <f>Blad1!J57*(((PRE!$C$4-PRE!$E$4)/(LN((PRE!$C$4-PRE!$G$4)/(PRE!$E$4-PRE!$G$4))))/49.8329)^Blad1!$K$58</f>
        <v>588.18040440324035</v>
      </c>
      <c r="H57" s="78">
        <f>Blad1!L57*(((PRE!$C$4-PRE!$E$4)/(LN((PRE!$C$4-PRE!$G$4)/(PRE!$E$4-PRE!$G$4))))/49.8329)^Blad1!$M$58</f>
        <v>465.63641766101432</v>
      </c>
      <c r="I57" s="78">
        <f>Blad1!N57*(((PRE!$C$4-PRE!$E$4)/(LN((PRE!$C$4-PRE!$G$4)/(PRE!$E$4-PRE!$G$4))))/49.8329)^Blad1!$O$58</f>
        <v>595.26077084996393</v>
      </c>
      <c r="J57" s="78">
        <f>Blad1!R57*(((PRE!$C$4-PRE!$E$4)/(LN((PRE!$C$4-PRE!$G$4)/(PRE!$E$4-PRE!$G$4))))/49.8329)^Blad1!$S$58</f>
        <v>590.02857535187582</v>
      </c>
      <c r="K57" s="78">
        <f>Blad1!T57*(((PRE!$C$4-PRE!$E$4)/(LN((PRE!$C$4-PRE!$G$4)/(PRE!$E$4-PRE!$G$4))))/49.8329)^Blad1!$U$58</f>
        <v>716.61122915451256</v>
      </c>
    </row>
    <row r="58" spans="2:11" x14ac:dyDescent="0.2">
      <c r="B58" s="52">
        <v>1000</v>
      </c>
      <c r="C58" s="78">
        <f>Blad1!B58*(((PRE!$C$4-PRE!$E$4)/(LN((PRE!$C$4-PRE!$G$4)/(PRE!$E$4-PRE!$G$4))))/49.8329)^Blad1!$C$58</f>
        <v>242.66058788061287</v>
      </c>
      <c r="D58" s="78">
        <f>Blad1!D58*(((PRE!$C$4-PRE!$E$4)/(LN((PRE!$C$4-PRE!$G$4)/(PRE!$E$4-PRE!$G$4))))/49.8329)^Blad1!$E$58</f>
        <v>389.93407642154637</v>
      </c>
      <c r="E58" s="78">
        <f>Blad1!F58*(((PRE!$C$4-PRE!$E$4)/(LN((PRE!$C$4-PRE!$G$4)/(PRE!$E$4-PRE!$G$4))))/49.8329)^Blad1!$G$58</f>
        <v>385.83828643629408</v>
      </c>
      <c r="F58" s="78">
        <f>Blad1!H58*(((PRE!$C$4-PRE!$E$4)/(LN((PRE!$C$4-PRE!$G$4)/(PRE!$E$4-PRE!$G$4))))/49.8329)^Blad1!$I$58</f>
        <v>527.39400442165947</v>
      </c>
      <c r="G58" s="78">
        <f>Blad1!J58*(((PRE!$C$4-PRE!$E$4)/(LN((PRE!$C$4-PRE!$G$4)/(PRE!$E$4-PRE!$G$4))))/49.8329)^Blad1!$K$58</f>
        <v>653.5337826702671</v>
      </c>
      <c r="H58" s="78">
        <f>Blad1!L58*(((PRE!$C$4-PRE!$E$4)/(LN((PRE!$C$4-PRE!$G$4)/(PRE!$E$4-PRE!$G$4))))/49.8329)^Blad1!$M$58</f>
        <v>517.37379740112692</v>
      </c>
      <c r="I58" s="78">
        <f>Blad1!N58*(((PRE!$C$4-PRE!$E$4)/(LN((PRE!$C$4-PRE!$G$4)/(PRE!$E$4-PRE!$G$4))))/49.8329)^Blad1!$O$58</f>
        <v>661.4008564999599</v>
      </c>
      <c r="J58" s="78">
        <f>Blad1!R58*(((PRE!$C$4-PRE!$E$4)/(LN((PRE!$C$4-PRE!$G$4)/(PRE!$E$4-PRE!$G$4))))/49.8329)^Blad1!$S$58</f>
        <v>655.58730594652866</v>
      </c>
      <c r="K58" s="78">
        <f>Blad1!T58*(((PRE!$C$4-PRE!$E$4)/(LN((PRE!$C$4-PRE!$G$4)/(PRE!$E$4-PRE!$G$4))))/49.8329)^Blad1!$U$58</f>
        <v>796.2346990605696</v>
      </c>
    </row>
    <row r="59" spans="2:11" x14ac:dyDescent="0.2">
      <c r="B59" s="52">
        <v>1100</v>
      </c>
      <c r="C59" s="78">
        <f>Blad1!B59*(((PRE!$C$4-PRE!$E$4)/(LN((PRE!$C$4-PRE!$G$4)/(PRE!$E$4-PRE!$G$4))))/49.8329)^Blad1!$C$58</f>
        <v>266.92664666867415</v>
      </c>
      <c r="D59" s="78">
        <f>Blad1!D59*(((PRE!$C$4-PRE!$E$4)/(LN((PRE!$C$4-PRE!$G$4)/(PRE!$E$4-PRE!$G$4))))/49.8329)^Blad1!$E$58</f>
        <v>428.927484063701</v>
      </c>
      <c r="E59" s="78">
        <f>Blad1!F59*(((PRE!$C$4-PRE!$E$4)/(LN((PRE!$C$4-PRE!$G$4)/(PRE!$E$4-PRE!$G$4))))/49.8329)^Blad1!$G$58</f>
        <v>424.42211507992351</v>
      </c>
      <c r="F59" s="78">
        <f>Blad1!H59*(((PRE!$C$4-PRE!$E$4)/(LN((PRE!$C$4-PRE!$G$4)/(PRE!$E$4-PRE!$G$4))))/49.8329)^Blad1!$I$58</f>
        <v>580.13340486382549</v>
      </c>
      <c r="G59" s="78">
        <f>Blad1!J59*(((PRE!$C$4-PRE!$E$4)/(LN((PRE!$C$4-PRE!$G$4)/(PRE!$E$4-PRE!$G$4))))/49.8329)^Blad1!$K$58</f>
        <v>718.88716093729374</v>
      </c>
      <c r="H59" s="78">
        <f>Blad1!L59*(((PRE!$C$4-PRE!$E$4)/(LN((PRE!$C$4-PRE!$G$4)/(PRE!$E$4-PRE!$G$4))))/49.8329)^Blad1!$M$58</f>
        <v>569.11117714123964</v>
      </c>
      <c r="I59" s="78">
        <f>Blad1!N59*(((PRE!$C$4-PRE!$E$4)/(LN((PRE!$C$4-PRE!$G$4)/(PRE!$E$4-PRE!$G$4))))/49.8329)^Blad1!$O$58</f>
        <v>727.54094214995598</v>
      </c>
      <c r="J59" s="78">
        <f>Blad1!R59*(((PRE!$C$4-PRE!$E$4)/(LN((PRE!$C$4-PRE!$G$4)/(PRE!$E$4-PRE!$G$4))))/49.8329)^Blad1!$S$58</f>
        <v>721.14603654118162</v>
      </c>
      <c r="K59" s="78">
        <f>Blad1!T59*(((PRE!$C$4-PRE!$E$4)/(LN((PRE!$C$4-PRE!$G$4)/(PRE!$E$4-PRE!$G$4))))/49.8329)^Blad1!$U$58</f>
        <v>875.85816896662652</v>
      </c>
    </row>
    <row r="60" spans="2:11" x14ac:dyDescent="0.2">
      <c r="B60" s="52">
        <v>1200</v>
      </c>
      <c r="C60" s="78">
        <f>Blad1!B60*(((PRE!$C$4-PRE!$E$4)/(LN((PRE!$C$4-PRE!$G$4)/(PRE!$E$4-PRE!$G$4))))/49.8329)^Blad1!$C$58</f>
        <v>291.19270545673544</v>
      </c>
      <c r="D60" s="78">
        <f>Blad1!D60*(((PRE!$C$4-PRE!$E$4)/(LN((PRE!$C$4-PRE!$G$4)/(PRE!$E$4-PRE!$G$4))))/49.8329)^Blad1!$E$58</f>
        <v>467.92089170585564</v>
      </c>
      <c r="E60" s="78">
        <f>Blad1!F60*(((PRE!$C$4-PRE!$E$4)/(LN((PRE!$C$4-PRE!$G$4)/(PRE!$E$4-PRE!$G$4))))/49.8329)^Blad1!$G$58</f>
        <v>463.00594372355295</v>
      </c>
      <c r="F60" s="78">
        <f>Blad1!H60*(((PRE!$C$4-PRE!$E$4)/(LN((PRE!$C$4-PRE!$G$4)/(PRE!$E$4-PRE!$G$4))))/49.8329)^Blad1!$I$58</f>
        <v>632.87280530599151</v>
      </c>
      <c r="G60" s="78">
        <f>Blad1!J60*(((PRE!$C$4-PRE!$E$4)/(LN((PRE!$C$4-PRE!$G$4)/(PRE!$E$4-PRE!$G$4))))/49.8329)^Blad1!$K$58</f>
        <v>784.24053920432038</v>
      </c>
      <c r="H60" s="78">
        <f>Blad1!L60*(((PRE!$C$4-PRE!$E$4)/(LN((PRE!$C$4-PRE!$G$4)/(PRE!$E$4-PRE!$G$4))))/49.8329)^Blad1!$M$58</f>
        <v>620.84855688135235</v>
      </c>
      <c r="I60" s="78">
        <f>Blad1!N60*(((PRE!$C$4-PRE!$E$4)/(LN((PRE!$C$4-PRE!$G$4)/(PRE!$E$4-PRE!$G$4))))/49.8329)^Blad1!$O$58</f>
        <v>793.68102779995195</v>
      </c>
      <c r="J60" s="78">
        <f>Blad1!R60*(((PRE!$C$4-PRE!$E$4)/(LN((PRE!$C$4-PRE!$G$4)/(PRE!$E$4-PRE!$G$4))))/49.8329)^Blad1!$S$58</f>
        <v>786.70476713583446</v>
      </c>
      <c r="K60" s="78">
        <f>Blad1!T60*(((PRE!$C$4-PRE!$E$4)/(LN((PRE!$C$4-PRE!$G$4)/(PRE!$E$4-PRE!$G$4))))/49.8329)^Blad1!$U$58</f>
        <v>955.48163887268345</v>
      </c>
    </row>
    <row r="61" spans="2:11" x14ac:dyDescent="0.2">
      <c r="B61" s="52">
        <v>1300</v>
      </c>
      <c r="C61" s="78">
        <f>Blad1!B61*(((PRE!$C$4-PRE!$E$4)/(LN((PRE!$C$4-PRE!$G$4)/(PRE!$E$4-PRE!$G$4))))/49.8329)^Blad1!$C$58</f>
        <v>315.45876424479673</v>
      </c>
      <c r="D61" s="78">
        <f>Blad1!D61*(((PRE!$C$4-PRE!$E$4)/(LN((PRE!$C$4-PRE!$G$4)/(PRE!$E$4-PRE!$G$4))))/49.8329)^Blad1!$E$58</f>
        <v>506.91429934801027</v>
      </c>
      <c r="E61" s="78">
        <f>Blad1!F61*(((PRE!$C$4-PRE!$E$4)/(LN((PRE!$C$4-PRE!$G$4)/(PRE!$E$4-PRE!$G$4))))/49.8329)^Blad1!$G$58</f>
        <v>501.58977236718232</v>
      </c>
      <c r="F61" s="78">
        <f>Blad1!H61*(((PRE!$C$4-PRE!$E$4)/(LN((PRE!$C$4-PRE!$G$4)/(PRE!$E$4-PRE!$G$4))))/49.8329)^Blad1!$I$58</f>
        <v>685.61220574815729</v>
      </c>
      <c r="G61" s="78">
        <f>Blad1!J61*(((PRE!$C$4-PRE!$E$4)/(LN((PRE!$C$4-PRE!$G$4)/(PRE!$E$4-PRE!$G$4))))/49.8329)^Blad1!$K$58</f>
        <v>849.59391747134725</v>
      </c>
      <c r="H61" s="78">
        <f>Blad1!L61*(((PRE!$C$4-PRE!$E$4)/(LN((PRE!$C$4-PRE!$G$4)/(PRE!$E$4-PRE!$G$4))))/49.8329)^Blad1!$M$58</f>
        <v>672.58593662146507</v>
      </c>
      <c r="I61" s="78">
        <f>Blad1!N61*(((PRE!$C$4-PRE!$E$4)/(LN((PRE!$C$4-PRE!$G$4)/(PRE!$E$4-PRE!$G$4))))/49.8329)^Blad1!$O$58</f>
        <v>859.82111344994792</v>
      </c>
      <c r="J61" s="78">
        <f>Blad1!R61*(((PRE!$C$4-PRE!$E$4)/(LN((PRE!$C$4-PRE!$G$4)/(PRE!$E$4-PRE!$G$4))))/49.8329)^Blad1!$S$58</f>
        <v>852.2634977304873</v>
      </c>
      <c r="K61" s="78">
        <f>Blad1!T61*(((PRE!$C$4-PRE!$E$4)/(LN((PRE!$C$4-PRE!$G$4)/(PRE!$E$4-PRE!$G$4))))/49.8329)^Blad1!$U$58</f>
        <v>1035.1051087787405</v>
      </c>
    </row>
    <row r="62" spans="2:11" x14ac:dyDescent="0.2">
      <c r="B62" s="52">
        <v>1400</v>
      </c>
      <c r="C62" s="78">
        <f>Blad1!B62*(((PRE!$C$4-PRE!$E$4)/(LN((PRE!$C$4-PRE!$G$4)/(PRE!$E$4-PRE!$G$4))))/49.8329)^Blad1!$C$58</f>
        <v>339.72482303285801</v>
      </c>
      <c r="D62" s="78">
        <f>Blad1!D62*(((PRE!$C$4-PRE!$E$4)/(LN((PRE!$C$4-PRE!$G$4)/(PRE!$E$4-PRE!$G$4))))/49.8329)^Blad1!$E$58</f>
        <v>545.90770699016491</v>
      </c>
      <c r="E62" s="78">
        <f>Blad1!F62*(((PRE!$C$4-PRE!$E$4)/(LN((PRE!$C$4-PRE!$G$4)/(PRE!$E$4-PRE!$G$4))))/49.8329)^Blad1!$G$58</f>
        <v>540.17360101081169</v>
      </c>
      <c r="F62" s="78">
        <f>Blad1!H62*(((PRE!$C$4-PRE!$E$4)/(LN((PRE!$C$4-PRE!$G$4)/(PRE!$E$4-PRE!$G$4))))/49.8329)^Blad1!$I$58</f>
        <v>738.35160619032331</v>
      </c>
      <c r="G62" s="78">
        <f>Blad1!J62*(((PRE!$C$4-PRE!$E$4)/(LN((PRE!$C$4-PRE!$G$4)/(PRE!$E$4-PRE!$G$4))))/49.8329)^Blad1!$K$58</f>
        <v>914.9472957383739</v>
      </c>
      <c r="H62" s="78">
        <f>Blad1!L62*(((PRE!$C$4-PRE!$E$4)/(LN((PRE!$C$4-PRE!$G$4)/(PRE!$E$4-PRE!$G$4))))/49.8329)^Blad1!$M$58</f>
        <v>724.32331636157778</v>
      </c>
      <c r="I62" s="78">
        <f>Blad1!N62*(((PRE!$C$4-PRE!$E$4)/(LN((PRE!$C$4-PRE!$G$4)/(PRE!$E$4-PRE!$G$4))))/49.8329)^Blad1!$O$58</f>
        <v>925.96119909994388</v>
      </c>
      <c r="J62" s="78">
        <f>Blad1!R62*(((PRE!$C$4-PRE!$E$4)/(LN((PRE!$C$4-PRE!$G$4)/(PRE!$E$4-PRE!$G$4))))/49.8329)^Blad1!$S$58</f>
        <v>917.82222832514014</v>
      </c>
      <c r="K62" s="78">
        <f>Blad1!T62*(((PRE!$C$4-PRE!$E$4)/(LN((PRE!$C$4-PRE!$G$4)/(PRE!$E$4-PRE!$G$4))))/49.8329)^Blad1!$U$58</f>
        <v>1114.7285786847974</v>
      </c>
    </row>
    <row r="63" spans="2:11" x14ac:dyDescent="0.2">
      <c r="B63" s="52">
        <v>1600</v>
      </c>
      <c r="C63" s="78">
        <f>Blad1!B63*(((PRE!$C$4-PRE!$E$4)/(LN((PRE!$C$4-PRE!$G$4)/(PRE!$E$4-PRE!$G$4))))/49.8329)^Blad1!$C$58</f>
        <v>388.25694060898053</v>
      </c>
      <c r="D63" s="78">
        <f>Blad1!D63*(((PRE!$C$4-PRE!$E$4)/(LN((PRE!$C$4-PRE!$G$4)/(PRE!$E$4-PRE!$G$4))))/49.8329)^Blad1!$E$58</f>
        <v>623.89452227447418</v>
      </c>
      <c r="E63" s="78">
        <f>Blad1!F63*(((PRE!$C$4-PRE!$E$4)/(LN((PRE!$C$4-PRE!$G$4)/(PRE!$E$4-PRE!$G$4))))/49.8329)^Blad1!$G$58</f>
        <v>617.34125829807056</v>
      </c>
      <c r="F63" s="78">
        <f>Blad1!H63*(((PRE!$C$4-PRE!$E$4)/(LN((PRE!$C$4-PRE!$G$4)/(PRE!$E$4-PRE!$G$4))))/49.8329)^Blad1!$I$58</f>
        <v>843.83040707465523</v>
      </c>
      <c r="G63" s="78">
        <f>Blad1!J63*(((PRE!$C$4-PRE!$E$4)/(LN((PRE!$C$4-PRE!$G$4)/(PRE!$E$4-PRE!$G$4))))/49.8329)^Blad1!$K$58</f>
        <v>1045.6540522724272</v>
      </c>
      <c r="H63" s="78">
        <f>Blad1!L63*(((PRE!$C$4-PRE!$E$4)/(LN((PRE!$C$4-PRE!$G$4)/(PRE!$E$4-PRE!$G$4))))/49.8329)^Blad1!$M$58</f>
        <v>827.7980758418031</v>
      </c>
      <c r="I63" s="78">
        <f>Blad1!N63*(((PRE!$C$4-PRE!$E$4)/(LN((PRE!$C$4-PRE!$G$4)/(PRE!$E$4-PRE!$G$4))))/49.8329)^Blad1!$O$58</f>
        <v>1058.2413703999359</v>
      </c>
      <c r="J63" s="78">
        <f>Blad1!R63*(((PRE!$C$4-PRE!$E$4)/(LN((PRE!$C$4-PRE!$G$4)/(PRE!$E$4-PRE!$G$4))))/49.8329)^Blad1!$S$58</f>
        <v>1048.9396895144459</v>
      </c>
      <c r="K63" s="78">
        <f>Blad1!T63*(((PRE!$C$4-PRE!$E$4)/(LN((PRE!$C$4-PRE!$G$4)/(PRE!$E$4-PRE!$G$4))))/49.8329)^Blad1!$U$58</f>
        <v>1273.9755184969113</v>
      </c>
    </row>
    <row r="64" spans="2:11" x14ac:dyDescent="0.2">
      <c r="B64" s="52">
        <v>1800</v>
      </c>
      <c r="C64" s="78">
        <f>Blad1!B64*(((PRE!$C$4-PRE!$E$4)/(LN((PRE!$C$4-PRE!$G$4)/(PRE!$E$4-PRE!$G$4))))/49.8329)^Blad1!$C$58</f>
        <v>436.78905818510316</v>
      </c>
      <c r="D64" s="78">
        <f>Blad1!D64*(((PRE!$C$4-PRE!$E$4)/(LN((PRE!$C$4-PRE!$G$4)/(PRE!$E$4-PRE!$G$4))))/49.8329)^Blad1!$E$58</f>
        <v>701.88133755878346</v>
      </c>
      <c r="E64" s="78">
        <f>Blad1!F64*(((PRE!$C$4-PRE!$E$4)/(LN((PRE!$C$4-PRE!$G$4)/(PRE!$E$4-PRE!$G$4))))/49.8329)^Blad1!$G$58</f>
        <v>694.50891558532942</v>
      </c>
      <c r="F64" s="78">
        <f>Blad1!H64*(((PRE!$C$4-PRE!$E$4)/(LN((PRE!$C$4-PRE!$G$4)/(PRE!$E$4-PRE!$G$4))))/49.8329)^Blad1!$I$58</f>
        <v>949.30920795898703</v>
      </c>
      <c r="G64" s="78">
        <f>Blad1!J64*(((PRE!$C$4-PRE!$E$4)/(LN((PRE!$C$4-PRE!$G$4)/(PRE!$E$4-PRE!$G$4))))/49.8329)^Blad1!$K$58</f>
        <v>1176.3608088064807</v>
      </c>
      <c r="H64" s="78">
        <f>Blad1!L64*(((PRE!$C$4-PRE!$E$4)/(LN((PRE!$C$4-PRE!$G$4)/(PRE!$E$4-PRE!$G$4))))/49.8329)^Blad1!$M$58</f>
        <v>931.27283532202864</v>
      </c>
      <c r="I64" s="78">
        <f>Blad1!N64*(((PRE!$C$4-PRE!$E$4)/(LN((PRE!$C$4-PRE!$G$4)/(PRE!$E$4-PRE!$G$4))))/49.8329)^Blad1!$O$58</f>
        <v>1190.5215416999279</v>
      </c>
      <c r="J64" s="78">
        <f>Blad1!R64*(((PRE!$C$4-PRE!$E$4)/(LN((PRE!$C$4-PRE!$G$4)/(PRE!$E$4-PRE!$G$4))))/49.8329)^Blad1!$S$58</f>
        <v>1180.0571507037516</v>
      </c>
      <c r="K64" s="78">
        <f>Blad1!T64*(((PRE!$C$4-PRE!$E$4)/(LN((PRE!$C$4-PRE!$G$4)/(PRE!$E$4-PRE!$G$4))))/49.8329)^Blad1!$U$58</f>
        <v>1433.2224583090251</v>
      </c>
    </row>
    <row r="65" spans="2:11" x14ac:dyDescent="0.2">
      <c r="B65" s="52">
        <v>2000</v>
      </c>
      <c r="C65" s="78">
        <f>Blad1!B65*(((PRE!$C$4-PRE!$E$4)/(LN((PRE!$C$4-PRE!$G$4)/(PRE!$E$4-PRE!$G$4))))/49.8329)^Blad1!$C$58</f>
        <v>485.32117576122573</v>
      </c>
      <c r="D65" s="78">
        <f>Blad1!D65*(((PRE!$C$4-PRE!$E$4)/(LN((PRE!$C$4-PRE!$G$4)/(PRE!$E$4-PRE!$G$4))))/49.8329)^Blad1!$E$58</f>
        <v>779.86815284309273</v>
      </c>
      <c r="E65" s="78">
        <f>Blad1!F65*(((PRE!$C$4-PRE!$E$4)/(LN((PRE!$C$4-PRE!$G$4)/(PRE!$E$4-PRE!$G$4))))/49.8329)^Blad1!$G$58</f>
        <v>771.67657287258817</v>
      </c>
      <c r="F65" s="78">
        <f>Blad1!H65*(((PRE!$C$4-PRE!$E$4)/(LN((PRE!$C$4-PRE!$G$4)/(PRE!$E$4-PRE!$G$4))))/49.8329)^Blad1!$I$58</f>
        <v>1054.7880088433189</v>
      </c>
      <c r="G65" s="78">
        <f>Blad1!J65*(((PRE!$C$4-PRE!$E$4)/(LN((PRE!$C$4-PRE!$G$4)/(PRE!$E$4-PRE!$G$4))))/49.8329)^Blad1!$K$58</f>
        <v>1307.0675653405342</v>
      </c>
      <c r="H65" s="78">
        <f>Blad1!L65*(((PRE!$C$4-PRE!$E$4)/(LN((PRE!$C$4-PRE!$G$4)/(PRE!$E$4-PRE!$G$4))))/49.8329)^Blad1!$M$58</f>
        <v>1034.7475948022538</v>
      </c>
      <c r="I65" s="78">
        <f>Blad1!N65*(((PRE!$C$4-PRE!$E$4)/(LN((PRE!$C$4-PRE!$G$4)/(PRE!$E$4-PRE!$G$4))))/49.8329)^Blad1!$O$58</f>
        <v>1322.8017129999198</v>
      </c>
      <c r="J65" s="78">
        <f>Blad1!R65*(((PRE!$C$4-PRE!$E$4)/(LN((PRE!$C$4-PRE!$G$4)/(PRE!$E$4-PRE!$G$4))))/49.8329)^Blad1!$S$58</f>
        <v>1311.1746118930573</v>
      </c>
      <c r="K65" s="78">
        <f>Blad1!T65*(((PRE!$C$4-PRE!$E$4)/(LN((PRE!$C$4-PRE!$G$4)/(PRE!$E$4-PRE!$G$4))))/49.8329)^Blad1!$U$58</f>
        <v>1592.4693981211392</v>
      </c>
    </row>
    <row r="66" spans="2:11" x14ac:dyDescent="0.2">
      <c r="B66" s="52">
        <v>2300</v>
      </c>
      <c r="C66" s="78">
        <f>Blad1!B66*(((PRE!$C$4-PRE!$E$4)/(LN((PRE!$C$4-PRE!$G$4)/(PRE!$E$4-PRE!$G$4))))/49.8329)^Blad1!$C$58</f>
        <v>558.11935212540959</v>
      </c>
      <c r="D66" s="78">
        <f>Blad1!D66*(((PRE!$C$4-PRE!$E$4)/(LN((PRE!$C$4-PRE!$G$4)/(PRE!$E$4-PRE!$G$4))))/49.8329)^Blad1!$E$58</f>
        <v>896.8483757695567</v>
      </c>
      <c r="E66" s="78">
        <f>Blad1!F66*(((PRE!$C$4-PRE!$E$4)/(LN((PRE!$C$4-PRE!$G$4)/(PRE!$E$4-PRE!$G$4))))/49.8329)^Blad1!$G$58</f>
        <v>887.42805880347646</v>
      </c>
      <c r="F66" s="78">
        <f>Blad1!H66*(((PRE!$C$4-PRE!$E$4)/(LN((PRE!$C$4-PRE!$G$4)/(PRE!$E$4-PRE!$G$4))))/49.8329)^Blad1!$I$58</f>
        <v>1213.0062101698168</v>
      </c>
      <c r="G66" s="78">
        <f>Blad1!J66*(((PRE!$C$4-PRE!$E$4)/(LN((PRE!$C$4-PRE!$G$4)/(PRE!$E$4-PRE!$G$4))))/49.8329)^Blad1!$K$58</f>
        <v>1503.1277001416142</v>
      </c>
      <c r="H66" s="78">
        <f>Blad1!L66*(((PRE!$C$4-PRE!$E$4)/(LN((PRE!$C$4-PRE!$G$4)/(PRE!$E$4-PRE!$G$4))))/49.8329)^Blad1!$M$58</f>
        <v>1189.9597340225921</v>
      </c>
      <c r="I66" s="78">
        <f>Blad1!N66*(((PRE!$C$4-PRE!$E$4)/(LN((PRE!$C$4-PRE!$G$4)/(PRE!$E$4-PRE!$G$4))))/49.8329)^Blad1!$O$58</f>
        <v>1521.2219699499078</v>
      </c>
      <c r="J66" s="78">
        <f>Blad1!R66*(((PRE!$C$4-PRE!$E$4)/(LN((PRE!$C$4-PRE!$G$4)/(PRE!$E$4-PRE!$G$4))))/49.8329)^Blad1!$S$58</f>
        <v>1507.8508036770161</v>
      </c>
      <c r="K66" s="78">
        <f>Blad1!T66*(((PRE!$C$4-PRE!$E$4)/(LN((PRE!$C$4-PRE!$G$4)/(PRE!$E$4-PRE!$G$4))))/49.8329)^Blad1!$U$58</f>
        <v>1831.3398078393097</v>
      </c>
    </row>
    <row r="67" spans="2:11" x14ac:dyDescent="0.2">
      <c r="B67" s="52">
        <v>2600</v>
      </c>
      <c r="C67" s="78">
        <f>Blad1!B67*(((PRE!$C$4-PRE!$E$4)/(LN((PRE!$C$4-PRE!$G$4)/(PRE!$E$4-PRE!$G$4))))/49.8329)^Blad1!$C$58</f>
        <v>630.91752848959345</v>
      </c>
      <c r="D67" s="78">
        <f>Blad1!D67*(((PRE!$C$4-PRE!$E$4)/(LN((PRE!$C$4-PRE!$G$4)/(PRE!$E$4-PRE!$G$4))))/49.8329)^Blad1!$E$58</f>
        <v>1013.8285986960205</v>
      </c>
      <c r="E67" s="78">
        <f>Blad1!F67*(((PRE!$C$4-PRE!$E$4)/(LN((PRE!$C$4-PRE!$G$4)/(PRE!$E$4-PRE!$G$4))))/49.8329)^Blad1!$G$58</f>
        <v>1003.1795447343646</v>
      </c>
      <c r="F67" s="78">
        <f>Blad1!H67*(((PRE!$C$4-PRE!$E$4)/(LN((PRE!$C$4-PRE!$G$4)/(PRE!$E$4-PRE!$G$4))))/49.8329)^Blad1!$I$58</f>
        <v>1371.2244114963146</v>
      </c>
      <c r="G67" s="78">
        <f>Blad1!J67*(((PRE!$C$4-PRE!$E$4)/(LN((PRE!$C$4-PRE!$G$4)/(PRE!$E$4-PRE!$G$4))))/49.8329)^Blad1!$K$58</f>
        <v>1699.1878349426945</v>
      </c>
      <c r="H67" s="78">
        <f>Blad1!L67*(((PRE!$C$4-PRE!$E$4)/(LN((PRE!$C$4-PRE!$G$4)/(PRE!$E$4-PRE!$G$4))))/49.8329)^Blad1!$M$58</f>
        <v>1345.1718732429301</v>
      </c>
      <c r="I67" s="78">
        <f>Blad1!N67*(((PRE!$C$4-PRE!$E$4)/(LN((PRE!$C$4-PRE!$G$4)/(PRE!$E$4-PRE!$G$4))))/49.8329)^Blad1!$O$58</f>
        <v>1719.6422268998958</v>
      </c>
      <c r="J67" s="78">
        <f>Blad1!R67*(((PRE!$C$4-PRE!$E$4)/(LN((PRE!$C$4-PRE!$G$4)/(PRE!$E$4-PRE!$G$4))))/49.8329)^Blad1!$S$58</f>
        <v>1704.5269954609746</v>
      </c>
      <c r="K67" s="78">
        <f>Blad1!T67*(((PRE!$C$4-PRE!$E$4)/(LN((PRE!$C$4-PRE!$G$4)/(PRE!$E$4-PRE!$G$4))))/49.8329)^Blad1!$U$58</f>
        <v>2070.210217557481</v>
      </c>
    </row>
    <row r="68" spans="2:11" x14ac:dyDescent="0.2">
      <c r="B68" s="52">
        <v>3000</v>
      </c>
      <c r="C68" s="78">
        <f>Blad1!B68*(((PRE!$C$4-PRE!$E$4)/(LN((PRE!$C$4-PRE!$G$4)/(PRE!$E$4-PRE!$G$4))))/49.8329)^Blad1!$C$58</f>
        <v>727.9817636418386</v>
      </c>
      <c r="D68" s="78">
        <f>Blad1!D68*(((PRE!$C$4-PRE!$E$4)/(LN((PRE!$C$4-PRE!$G$4)/(PRE!$E$4-PRE!$G$4))))/49.8329)^Blad1!$E$58</f>
        <v>1169.8022292646392</v>
      </c>
      <c r="E68" s="78">
        <f>Blad1!F68*(((PRE!$C$4-PRE!$E$4)/(LN((PRE!$C$4-PRE!$G$4)/(PRE!$E$4-PRE!$G$4))))/49.8329)^Blad1!$G$58</f>
        <v>1157.5148593088823</v>
      </c>
      <c r="F68" s="78">
        <f>Blad1!H68*(((PRE!$C$4-PRE!$E$4)/(LN((PRE!$C$4-PRE!$G$4)/(PRE!$E$4-PRE!$G$4))))/49.8329)^Blad1!$I$58</f>
        <v>1582.1820132649787</v>
      </c>
      <c r="G68" s="78">
        <f>Blad1!J68*(((PRE!$C$4-PRE!$E$4)/(LN((PRE!$C$4-PRE!$G$4)/(PRE!$E$4-PRE!$G$4))))/49.8329)^Blad1!$K$58</f>
        <v>1960.6013480108013</v>
      </c>
      <c r="H68" s="78">
        <f>Blad1!L68*(((PRE!$C$4-PRE!$E$4)/(LN((PRE!$C$4-PRE!$G$4)/(PRE!$E$4-PRE!$G$4))))/49.8329)^Blad1!$M$58</f>
        <v>1552.121392203381</v>
      </c>
      <c r="I68" s="78">
        <f>Blad1!N68*(((PRE!$C$4-PRE!$E$4)/(LN((PRE!$C$4-PRE!$G$4)/(PRE!$E$4-PRE!$G$4))))/49.8329)^Blad1!$O$58</f>
        <v>1984.2025694998799</v>
      </c>
      <c r="J68" s="78">
        <f>Blad1!R68*(((PRE!$C$4-PRE!$E$4)/(LN((PRE!$C$4-PRE!$G$4)/(PRE!$E$4-PRE!$G$4))))/49.8329)^Blad1!$S$58</f>
        <v>1966.7619178395862</v>
      </c>
      <c r="K68" s="78">
        <f>Blad1!T68*(((PRE!$C$4-PRE!$E$4)/(LN((PRE!$C$4-PRE!$G$4)/(PRE!$E$4-PRE!$G$4))))/49.8329)^Blad1!$U$58</f>
        <v>2388.7040971817087</v>
      </c>
    </row>
    <row r="70" spans="2:11" hidden="1" x14ac:dyDescent="0.2"/>
    <row r="71" spans="2:11" hidden="1" x14ac:dyDescent="0.2"/>
    <row r="72" spans="2:11" hidden="1" x14ac:dyDescent="0.2"/>
    <row r="73" spans="2:11" hidden="1" x14ac:dyDescent="0.2"/>
    <row r="74" spans="2:11" hidden="1" x14ac:dyDescent="0.2"/>
    <row r="75" spans="2:11" ht="20.100000000000001" customHeight="1" x14ac:dyDescent="0.35">
      <c r="B75" s="139" t="s">
        <v>65</v>
      </c>
      <c r="C75" s="140"/>
      <c r="D75" s="140"/>
      <c r="E75" s="140"/>
      <c r="F75" s="140"/>
      <c r="G75" s="140"/>
      <c r="H75" s="140"/>
      <c r="I75" s="133"/>
      <c r="J75" s="133"/>
      <c r="K75" s="134"/>
    </row>
    <row r="76" spans="2:11" ht="20.100000000000001" customHeight="1" x14ac:dyDescent="0.2">
      <c r="B76" s="96"/>
      <c r="C76" s="135" t="s">
        <v>68</v>
      </c>
      <c r="D76" s="136"/>
      <c r="E76" s="136"/>
      <c r="F76" s="136"/>
      <c r="G76" s="136"/>
      <c r="H76" s="136"/>
      <c r="I76" s="133"/>
      <c r="J76" s="133"/>
      <c r="K76" s="134"/>
    </row>
    <row r="77" spans="2:11" ht="20.100000000000001" customHeight="1" x14ac:dyDescent="0.2">
      <c r="B77" s="75" t="s">
        <v>67</v>
      </c>
      <c r="C77" s="97" t="s">
        <v>40</v>
      </c>
      <c r="D77" s="97" t="s">
        <v>41</v>
      </c>
      <c r="E77" s="97" t="s">
        <v>42</v>
      </c>
      <c r="F77" s="97" t="s">
        <v>43</v>
      </c>
      <c r="G77" s="97" t="s">
        <v>48</v>
      </c>
      <c r="H77" s="97" t="s">
        <v>44</v>
      </c>
      <c r="I77" s="95" t="s">
        <v>45</v>
      </c>
      <c r="J77" s="95" t="s">
        <v>46</v>
      </c>
      <c r="K77" s="95" t="s">
        <v>47</v>
      </c>
    </row>
    <row r="78" spans="2:11" x14ac:dyDescent="0.2">
      <c r="B78" s="51">
        <v>400</v>
      </c>
      <c r="C78" s="78">
        <f>Blad1!B73*(((PRE!$C$4-PRE!$E$4)/(LN((PRE!$C$4-PRE!$G$4)/(PRE!$E$4-PRE!$G$4))))/49.8329)^Blad1!$C$79</f>
        <v>117.18986490303463</v>
      </c>
      <c r="D78" s="78">
        <f>Blad1!D73*(((PRE!$C$4-PRE!$E$4)/(LN((PRE!$C$4-PRE!$G$4)/(PRE!$E$4-PRE!$G$4))))/49.8329)^Blad1!$E$79</f>
        <v>189.72598879650508</v>
      </c>
      <c r="E78" s="78">
        <f>Blad1!F73*(((PRE!$C$4-PRE!$E$4)/(LN((PRE!$C$4-PRE!$G$4)/(PRE!$E$4-PRE!$G$4))))/49.8329)^Blad1!$G$79</f>
        <v>186.45374490489024</v>
      </c>
      <c r="F78" s="78">
        <f>Blad1!H73*(((PRE!$C$4-PRE!$E$4)/(LN((PRE!$C$4-PRE!$G$4)/(PRE!$E$4-PRE!$G$4))))/49.8329)^Blad1!$I$79</f>
        <v>255.95638570757643</v>
      </c>
      <c r="G78" s="78">
        <f>Blad1!J73*(((PRE!$C$4-PRE!$E$4)/(LN((PRE!$C$4-PRE!$G$4)/(PRE!$E$4-PRE!$G$4))))/49.8329)^Blad1!$K$79</f>
        <v>314.39441359565711</v>
      </c>
      <c r="H78" s="78">
        <f>Blad1!L73*(((PRE!$C$4-PRE!$E$4)/(LN((PRE!$C$4-PRE!$G$4)/(PRE!$E$4-PRE!$G$4))))/49.8329)^Blad1!$M$79</f>
        <v>250.055489839676</v>
      </c>
      <c r="I78" s="78">
        <f>Blad1!N73*(((PRE!$C$4-PRE!$E$4)/(LN((PRE!$C$4-PRE!$G$4)/(PRE!$E$4-PRE!$G$4))))/49.8329)^Blad1!$O$79</f>
        <v>320.74111033357133</v>
      </c>
      <c r="J78" s="78">
        <f>Blad1!R73*(((PRE!$C$4-PRE!$E$4)/(LN((PRE!$C$4-PRE!$G$4)/(PRE!$E$4-PRE!$G$4))))/49.8329)^Blad1!$S$79</f>
        <v>316.85864152717113</v>
      </c>
      <c r="K78" s="78">
        <f>Blad1!T73*(((PRE!$C$4-PRE!$E$4)/(LN((PRE!$C$4-PRE!$G$4)/(PRE!$E$4-PRE!$G$4))))/49.8329)^Blad1!$U$79</f>
        <v>385.91080090453261</v>
      </c>
    </row>
    <row r="79" spans="2:11" x14ac:dyDescent="0.2">
      <c r="B79" s="52">
        <v>500</v>
      </c>
      <c r="C79" s="78">
        <f>Blad1!B74*(((PRE!$C$4-PRE!$E$4)/(LN((PRE!$C$4-PRE!$G$4)/(PRE!$E$4-PRE!$G$4))))/49.8329)^Blad1!$C$79</f>
        <v>146.4873311287933</v>
      </c>
      <c r="D79" s="78">
        <f>Blad1!D74*(((PRE!$C$4-PRE!$E$4)/(LN((PRE!$C$4-PRE!$G$4)/(PRE!$E$4-PRE!$G$4))))/49.8329)^Blad1!$E$79</f>
        <v>237.15748599563136</v>
      </c>
      <c r="E79" s="78">
        <f>Blad1!F74*(((PRE!$C$4-PRE!$E$4)/(LN((PRE!$C$4-PRE!$G$4)/(PRE!$E$4-PRE!$G$4))))/49.8329)^Blad1!$G$79</f>
        <v>233.06718113111279</v>
      </c>
      <c r="F79" s="78">
        <f>Blad1!H74*(((PRE!$C$4-PRE!$E$4)/(LN((PRE!$C$4-PRE!$G$4)/(PRE!$E$4-PRE!$G$4))))/49.8329)^Blad1!$I$79</f>
        <v>319.94548213447052</v>
      </c>
      <c r="G79" s="78">
        <f>Blad1!J74*(((PRE!$C$4-PRE!$E$4)/(LN((PRE!$C$4-PRE!$G$4)/(PRE!$E$4-PRE!$G$4))))/49.8329)^Blad1!$K$79</f>
        <v>392.99301699457146</v>
      </c>
      <c r="H79" s="78">
        <f>Blad1!L74*(((PRE!$C$4-PRE!$E$4)/(LN((PRE!$C$4-PRE!$G$4)/(PRE!$E$4-PRE!$G$4))))/49.8329)^Blad1!$M$79</f>
        <v>312.56936229959496</v>
      </c>
      <c r="I79" s="78">
        <f>Blad1!N74*(((PRE!$C$4-PRE!$E$4)/(LN((PRE!$C$4-PRE!$G$4)/(PRE!$E$4-PRE!$G$4))))/49.8329)^Blad1!$O$79</f>
        <v>400.92638791696413</v>
      </c>
      <c r="J79" s="78">
        <f>Blad1!R74*(((PRE!$C$4-PRE!$E$4)/(LN((PRE!$C$4-PRE!$G$4)/(PRE!$E$4-PRE!$G$4))))/49.8329)^Blad1!$S$79</f>
        <v>396.07330190896391</v>
      </c>
      <c r="K79" s="78">
        <f>Blad1!T74*(((PRE!$C$4-PRE!$E$4)/(LN((PRE!$C$4-PRE!$G$4)/(PRE!$E$4-PRE!$G$4))))/49.8329)^Blad1!$U$79</f>
        <v>482.38850113066576</v>
      </c>
    </row>
    <row r="80" spans="2:11" x14ac:dyDescent="0.2">
      <c r="B80" s="52">
        <v>600</v>
      </c>
      <c r="C80" s="78">
        <f>Blad1!B75*(((PRE!$C$4-PRE!$E$4)/(LN((PRE!$C$4-PRE!$G$4)/(PRE!$E$4-PRE!$G$4))))/49.8329)^Blad1!$C$79</f>
        <v>175.78479735455193</v>
      </c>
      <c r="D80" s="78">
        <f>Blad1!D75*(((PRE!$C$4-PRE!$E$4)/(LN((PRE!$C$4-PRE!$G$4)/(PRE!$E$4-PRE!$G$4))))/49.8329)^Blad1!$E$79</f>
        <v>284.58898319475765</v>
      </c>
      <c r="E80" s="78">
        <f>Blad1!F75*(((PRE!$C$4-PRE!$E$4)/(LN((PRE!$C$4-PRE!$G$4)/(PRE!$E$4-PRE!$G$4))))/49.8329)^Blad1!$G$79</f>
        <v>279.68061735733534</v>
      </c>
      <c r="F80" s="78">
        <f>Blad1!H75*(((PRE!$C$4-PRE!$E$4)/(LN((PRE!$C$4-PRE!$G$4)/(PRE!$E$4-PRE!$G$4))))/49.8329)^Blad1!$I$79</f>
        <v>383.93457856136467</v>
      </c>
      <c r="G80" s="78">
        <f>Blad1!J75*(((PRE!$C$4-PRE!$E$4)/(LN((PRE!$C$4-PRE!$G$4)/(PRE!$E$4-PRE!$G$4))))/49.8329)^Blad1!$K$79</f>
        <v>471.59162039348575</v>
      </c>
      <c r="H80" s="78">
        <f>Blad1!L75*(((PRE!$C$4-PRE!$E$4)/(LN((PRE!$C$4-PRE!$G$4)/(PRE!$E$4-PRE!$G$4))))/49.8329)^Blad1!$M$79</f>
        <v>375.08323475951397</v>
      </c>
      <c r="I80" s="78">
        <f>Blad1!N75*(((PRE!$C$4-PRE!$E$4)/(LN((PRE!$C$4-PRE!$G$4)/(PRE!$E$4-PRE!$G$4))))/49.8329)^Blad1!$O$79</f>
        <v>481.11166550035699</v>
      </c>
      <c r="J80" s="78">
        <f>Blad1!R75*(((PRE!$C$4-PRE!$E$4)/(LN((PRE!$C$4-PRE!$G$4)/(PRE!$E$4-PRE!$G$4))))/49.8329)^Blad1!$S$79</f>
        <v>475.28796229075664</v>
      </c>
      <c r="K80" s="78">
        <f>Blad1!T75*(((PRE!$C$4-PRE!$E$4)/(LN((PRE!$C$4-PRE!$G$4)/(PRE!$E$4-PRE!$G$4))))/49.8329)^Blad1!$U$79</f>
        <v>578.86620135679891</v>
      </c>
    </row>
    <row r="81" spans="2:11" x14ac:dyDescent="0.2">
      <c r="B81" s="52">
        <v>700</v>
      </c>
      <c r="C81" s="78">
        <f>Blad1!B76*(((PRE!$C$4-PRE!$E$4)/(LN((PRE!$C$4-PRE!$G$4)/(PRE!$E$4-PRE!$G$4))))/49.8329)^Blad1!$C$79</f>
        <v>205.08226358031061</v>
      </c>
      <c r="D81" s="78">
        <f>Blad1!D76*(((PRE!$C$4-PRE!$E$4)/(LN((PRE!$C$4-PRE!$G$4)/(PRE!$E$4-PRE!$G$4))))/49.8329)^Blad1!$E$79</f>
        <v>332.02048039388393</v>
      </c>
      <c r="E81" s="78">
        <f>Blad1!F76*(((PRE!$C$4-PRE!$E$4)/(LN((PRE!$C$4-PRE!$G$4)/(PRE!$E$4-PRE!$G$4))))/49.8329)^Blad1!$G$79</f>
        <v>326.29405358355785</v>
      </c>
      <c r="F81" s="78">
        <f>Blad1!H76*(((PRE!$C$4-PRE!$E$4)/(LN((PRE!$C$4-PRE!$G$4)/(PRE!$E$4-PRE!$G$4))))/49.8329)^Blad1!$I$79</f>
        <v>447.92367498825877</v>
      </c>
      <c r="G81" s="78">
        <f>Blad1!J76*(((PRE!$C$4-PRE!$E$4)/(LN((PRE!$C$4-PRE!$G$4)/(PRE!$E$4-PRE!$G$4))))/49.8329)^Blad1!$K$79</f>
        <v>550.19022379240005</v>
      </c>
      <c r="H81" s="78">
        <f>Blad1!L76*(((PRE!$C$4-PRE!$E$4)/(LN((PRE!$C$4-PRE!$G$4)/(PRE!$E$4-PRE!$G$4))))/49.8329)^Blad1!$M$79</f>
        <v>437.59710721943293</v>
      </c>
      <c r="I81" s="78">
        <f>Blad1!N76*(((PRE!$C$4-PRE!$E$4)/(LN((PRE!$C$4-PRE!$G$4)/(PRE!$E$4-PRE!$G$4))))/49.8329)^Blad1!$O$79</f>
        <v>561.29694308374974</v>
      </c>
      <c r="J81" s="78">
        <f>Blad1!R76*(((PRE!$C$4-PRE!$E$4)/(LN((PRE!$C$4-PRE!$G$4)/(PRE!$E$4-PRE!$G$4))))/49.8329)^Blad1!$S$79</f>
        <v>554.50262267254936</v>
      </c>
      <c r="K81" s="78">
        <f>Blad1!T76*(((PRE!$C$4-PRE!$E$4)/(LN((PRE!$C$4-PRE!$G$4)/(PRE!$E$4-PRE!$G$4))))/49.8329)^Blad1!$U$79</f>
        <v>675.34390158293206</v>
      </c>
    </row>
    <row r="82" spans="2:11" x14ac:dyDescent="0.2">
      <c r="B82" s="52">
        <v>800</v>
      </c>
      <c r="C82" s="78">
        <f>Blad1!B77*(((PRE!$C$4-PRE!$E$4)/(LN((PRE!$C$4-PRE!$G$4)/(PRE!$E$4-PRE!$G$4))))/49.8329)^Blad1!$C$79</f>
        <v>234.37972980606926</v>
      </c>
      <c r="D82" s="78">
        <f>Blad1!D77*(((PRE!$C$4-PRE!$E$4)/(LN((PRE!$C$4-PRE!$G$4)/(PRE!$E$4-PRE!$G$4))))/49.8329)^Blad1!$E$79</f>
        <v>379.45197759301016</v>
      </c>
      <c r="E82" s="78">
        <f>Blad1!F77*(((PRE!$C$4-PRE!$E$4)/(LN((PRE!$C$4-PRE!$G$4)/(PRE!$E$4-PRE!$G$4))))/49.8329)^Blad1!$G$79</f>
        <v>372.90748980978049</v>
      </c>
      <c r="F82" s="78">
        <f>Blad1!H77*(((PRE!$C$4-PRE!$E$4)/(LN((PRE!$C$4-PRE!$G$4)/(PRE!$E$4-PRE!$G$4))))/49.8329)^Blad1!$I$79</f>
        <v>511.91277141515286</v>
      </c>
      <c r="G82" s="78">
        <f>Blad1!J77*(((PRE!$C$4-PRE!$E$4)/(LN((PRE!$C$4-PRE!$G$4)/(PRE!$E$4-PRE!$G$4))))/49.8329)^Blad1!$K$79</f>
        <v>628.78882719131423</v>
      </c>
      <c r="H82" s="78">
        <f>Blad1!L77*(((PRE!$C$4-PRE!$E$4)/(LN((PRE!$C$4-PRE!$G$4)/(PRE!$E$4-PRE!$G$4))))/49.8329)^Blad1!$M$79</f>
        <v>500.110979679352</v>
      </c>
      <c r="I82" s="78">
        <f>Blad1!N77*(((PRE!$C$4-PRE!$E$4)/(LN((PRE!$C$4-PRE!$G$4)/(PRE!$E$4-PRE!$G$4))))/49.8329)^Blad1!$O$79</f>
        <v>641.48222066714266</v>
      </c>
      <c r="J82" s="78">
        <f>Blad1!R77*(((PRE!$C$4-PRE!$E$4)/(LN((PRE!$C$4-PRE!$G$4)/(PRE!$E$4-PRE!$G$4))))/49.8329)^Blad1!$S$79</f>
        <v>633.71728305434226</v>
      </c>
      <c r="K82" s="78">
        <f>Blad1!T77*(((PRE!$C$4-PRE!$E$4)/(LN((PRE!$C$4-PRE!$G$4)/(PRE!$E$4-PRE!$G$4))))/49.8329)^Blad1!$U$79</f>
        <v>771.82160180906521</v>
      </c>
    </row>
    <row r="83" spans="2:11" x14ac:dyDescent="0.2">
      <c r="B83" s="52">
        <v>900</v>
      </c>
      <c r="C83" s="78">
        <f>Blad1!B78*(((PRE!$C$4-PRE!$E$4)/(LN((PRE!$C$4-PRE!$G$4)/(PRE!$E$4-PRE!$G$4))))/49.8329)^Blad1!$C$79</f>
        <v>263.67719603182792</v>
      </c>
      <c r="D83" s="78">
        <f>Blad1!D78*(((PRE!$C$4-PRE!$E$4)/(LN((PRE!$C$4-PRE!$G$4)/(PRE!$E$4-PRE!$G$4))))/49.8329)^Blad1!$E$79</f>
        <v>426.88347479213644</v>
      </c>
      <c r="E83" s="78">
        <f>Blad1!F78*(((PRE!$C$4-PRE!$E$4)/(LN((PRE!$C$4-PRE!$G$4)/(PRE!$E$4-PRE!$G$4))))/49.8329)^Blad1!$G$79</f>
        <v>419.520926036003</v>
      </c>
      <c r="F83" s="78">
        <f>Blad1!H78*(((PRE!$C$4-PRE!$E$4)/(LN((PRE!$C$4-PRE!$G$4)/(PRE!$E$4-PRE!$G$4))))/49.8329)^Blad1!$I$79</f>
        <v>575.90186784204695</v>
      </c>
      <c r="G83" s="78">
        <f>Blad1!J78*(((PRE!$C$4-PRE!$E$4)/(LN((PRE!$C$4-PRE!$G$4)/(PRE!$E$4-PRE!$G$4))))/49.8329)^Blad1!$K$79</f>
        <v>707.38743059022863</v>
      </c>
      <c r="H83" s="78">
        <f>Blad1!L78*(((PRE!$C$4-PRE!$E$4)/(LN((PRE!$C$4-PRE!$G$4)/(PRE!$E$4-PRE!$G$4))))/49.8329)^Blad1!$M$79</f>
        <v>562.62485213927096</v>
      </c>
      <c r="I83" s="78">
        <f>Blad1!N78*(((PRE!$C$4-PRE!$E$4)/(LN((PRE!$C$4-PRE!$G$4)/(PRE!$E$4-PRE!$G$4))))/49.8329)^Blad1!$O$79</f>
        <v>721.66749825053546</v>
      </c>
      <c r="J83" s="78">
        <f>Blad1!R78*(((PRE!$C$4-PRE!$E$4)/(LN((PRE!$C$4-PRE!$G$4)/(PRE!$E$4-PRE!$G$4))))/49.8329)^Blad1!$S$79</f>
        <v>712.93194343613504</v>
      </c>
      <c r="K83" s="78">
        <f>Blad1!T78*(((PRE!$C$4-PRE!$E$4)/(LN((PRE!$C$4-PRE!$G$4)/(PRE!$E$4-PRE!$G$4))))/49.8329)^Blad1!$U$79</f>
        <v>868.29930203519837</v>
      </c>
    </row>
    <row r="84" spans="2:11" x14ac:dyDescent="0.2">
      <c r="B84" s="52">
        <v>1000</v>
      </c>
      <c r="C84" s="78">
        <f>Blad1!B79*(((PRE!$C$4-PRE!$E$4)/(LN((PRE!$C$4-PRE!$G$4)/(PRE!$E$4-PRE!$G$4))))/49.8329)^Blad1!$C$79</f>
        <v>292.9746622575866</v>
      </c>
      <c r="D84" s="78">
        <f>Blad1!D79*(((PRE!$C$4-PRE!$E$4)/(LN((PRE!$C$4-PRE!$G$4)/(PRE!$E$4-PRE!$G$4))))/49.8329)^Blad1!$E$79</f>
        <v>474.31497199126272</v>
      </c>
      <c r="E84" s="78">
        <f>Blad1!F79*(((PRE!$C$4-PRE!$E$4)/(LN((PRE!$C$4-PRE!$G$4)/(PRE!$E$4-PRE!$G$4))))/49.8329)^Blad1!$G$79</f>
        <v>466.13436226222558</v>
      </c>
      <c r="F84" s="78">
        <f>Blad1!H79*(((PRE!$C$4-PRE!$E$4)/(LN((PRE!$C$4-PRE!$G$4)/(PRE!$E$4-PRE!$G$4))))/49.8329)^Blad1!$I$79</f>
        <v>639.89096426894105</v>
      </c>
      <c r="G84" s="78">
        <f>Blad1!J79*(((PRE!$C$4-PRE!$E$4)/(LN((PRE!$C$4-PRE!$G$4)/(PRE!$E$4-PRE!$G$4))))/49.8329)^Blad1!$K$79</f>
        <v>785.98603398914292</v>
      </c>
      <c r="H84" s="78">
        <f>Blad1!L79*(((PRE!$C$4-PRE!$E$4)/(LN((PRE!$C$4-PRE!$G$4)/(PRE!$E$4-PRE!$G$4))))/49.8329)^Blad1!$M$79</f>
        <v>625.13872459918991</v>
      </c>
      <c r="I84" s="78">
        <f>Blad1!N79*(((PRE!$C$4-PRE!$E$4)/(LN((PRE!$C$4-PRE!$G$4)/(PRE!$E$4-PRE!$G$4))))/49.8329)^Blad1!$O$79</f>
        <v>801.85277583392826</v>
      </c>
      <c r="J84" s="78">
        <f>Blad1!R79*(((PRE!$C$4-PRE!$E$4)/(LN((PRE!$C$4-PRE!$G$4)/(PRE!$E$4-PRE!$G$4))))/49.8329)^Blad1!$S$79</f>
        <v>792.14660381792783</v>
      </c>
      <c r="K84" s="78">
        <f>Blad1!T79*(((PRE!$C$4-PRE!$E$4)/(LN((PRE!$C$4-PRE!$G$4)/(PRE!$E$4-PRE!$G$4))))/49.8329)^Blad1!$U$79</f>
        <v>964.77700226133152</v>
      </c>
    </row>
    <row r="85" spans="2:11" x14ac:dyDescent="0.2">
      <c r="B85" s="52">
        <v>1100</v>
      </c>
      <c r="C85" s="78">
        <f>Blad1!B80*(((PRE!$C$4-PRE!$E$4)/(LN((PRE!$C$4-PRE!$G$4)/(PRE!$E$4-PRE!$G$4))))/49.8329)^Blad1!$C$79</f>
        <v>322.27212848334523</v>
      </c>
      <c r="D85" s="78">
        <f>Blad1!D80*(((PRE!$C$4-PRE!$E$4)/(LN((PRE!$C$4-PRE!$G$4)/(PRE!$E$4-PRE!$G$4))))/49.8329)^Blad1!$E$79</f>
        <v>521.74646919038901</v>
      </c>
      <c r="E85" s="78">
        <f>Blad1!F80*(((PRE!$C$4-PRE!$E$4)/(LN((PRE!$C$4-PRE!$G$4)/(PRE!$E$4-PRE!$G$4))))/49.8329)^Blad1!$G$79</f>
        <v>512.7477984884481</v>
      </c>
      <c r="F85" s="78">
        <f>Blad1!H80*(((PRE!$C$4-PRE!$E$4)/(LN((PRE!$C$4-PRE!$G$4)/(PRE!$E$4-PRE!$G$4))))/49.8329)^Blad1!$I$79</f>
        <v>703.88006069583525</v>
      </c>
      <c r="G85" s="78">
        <f>Blad1!J80*(((PRE!$C$4-PRE!$E$4)/(LN((PRE!$C$4-PRE!$G$4)/(PRE!$E$4-PRE!$G$4))))/49.8329)^Blad1!$K$79</f>
        <v>864.5846373880571</v>
      </c>
      <c r="H85" s="78">
        <f>Blad1!L80*(((PRE!$C$4-PRE!$E$4)/(LN((PRE!$C$4-PRE!$G$4)/(PRE!$E$4-PRE!$G$4))))/49.8329)^Blad1!$M$79</f>
        <v>687.65259705910898</v>
      </c>
      <c r="I85" s="78">
        <f>Blad1!N80*(((PRE!$C$4-PRE!$E$4)/(LN((PRE!$C$4-PRE!$G$4)/(PRE!$E$4-PRE!$G$4))))/49.8329)^Blad1!$O$79</f>
        <v>882.03805341732107</v>
      </c>
      <c r="J85" s="78">
        <f>Blad1!R80*(((PRE!$C$4-PRE!$E$4)/(LN((PRE!$C$4-PRE!$G$4)/(PRE!$E$4-PRE!$G$4))))/49.8329)^Blad1!$S$79</f>
        <v>871.36126419972061</v>
      </c>
      <c r="K85" s="78">
        <f>Blad1!T80*(((PRE!$C$4-PRE!$E$4)/(LN((PRE!$C$4-PRE!$G$4)/(PRE!$E$4-PRE!$G$4))))/49.8329)^Blad1!$U$79</f>
        <v>1061.2547024874648</v>
      </c>
    </row>
    <row r="86" spans="2:11" x14ac:dyDescent="0.2">
      <c r="B86" s="52">
        <v>1200</v>
      </c>
      <c r="C86" s="78">
        <f>Blad1!B81*(((PRE!$C$4-PRE!$E$4)/(LN((PRE!$C$4-PRE!$G$4)/(PRE!$E$4-PRE!$G$4))))/49.8329)^Blad1!$C$79</f>
        <v>351.56959470910385</v>
      </c>
      <c r="D86" s="78">
        <f>Blad1!D81*(((PRE!$C$4-PRE!$E$4)/(LN((PRE!$C$4-PRE!$G$4)/(PRE!$E$4-PRE!$G$4))))/49.8329)^Blad1!$E$79</f>
        <v>569.17796638951529</v>
      </c>
      <c r="E86" s="78">
        <f>Blad1!F81*(((PRE!$C$4-PRE!$E$4)/(LN((PRE!$C$4-PRE!$G$4)/(PRE!$E$4-PRE!$G$4))))/49.8329)^Blad1!$G$79</f>
        <v>559.36123471467067</v>
      </c>
      <c r="F86" s="78">
        <f>Blad1!H81*(((PRE!$C$4-PRE!$E$4)/(LN((PRE!$C$4-PRE!$G$4)/(PRE!$E$4-PRE!$G$4))))/49.8329)^Blad1!$I$79</f>
        <v>767.86915712272935</v>
      </c>
      <c r="G86" s="78">
        <f>Blad1!J81*(((PRE!$C$4-PRE!$E$4)/(LN((PRE!$C$4-PRE!$G$4)/(PRE!$E$4-PRE!$G$4))))/49.8329)^Blad1!$K$79</f>
        <v>943.18324078697151</v>
      </c>
      <c r="H86" s="78">
        <f>Blad1!L81*(((PRE!$C$4-PRE!$E$4)/(LN((PRE!$C$4-PRE!$G$4)/(PRE!$E$4-PRE!$G$4))))/49.8329)^Blad1!$M$79</f>
        <v>750.16646951902794</v>
      </c>
      <c r="I86" s="78">
        <f>Blad1!N81*(((PRE!$C$4-PRE!$E$4)/(LN((PRE!$C$4-PRE!$G$4)/(PRE!$E$4-PRE!$G$4))))/49.8329)^Blad1!$O$79</f>
        <v>962.22333100071398</v>
      </c>
      <c r="J86" s="78">
        <f>Blad1!R81*(((PRE!$C$4-PRE!$E$4)/(LN((PRE!$C$4-PRE!$G$4)/(PRE!$E$4-PRE!$G$4))))/49.8329)^Blad1!$S$79</f>
        <v>950.57592458151328</v>
      </c>
      <c r="K86" s="78">
        <f>Blad1!T81*(((PRE!$C$4-PRE!$E$4)/(LN((PRE!$C$4-PRE!$G$4)/(PRE!$E$4-PRE!$G$4))))/49.8329)^Blad1!$U$79</f>
        <v>1157.7324027135978</v>
      </c>
    </row>
    <row r="87" spans="2:11" x14ac:dyDescent="0.2">
      <c r="B87" s="52">
        <v>1300</v>
      </c>
      <c r="C87" s="78">
        <f>Blad1!B82*(((PRE!$C$4-PRE!$E$4)/(LN((PRE!$C$4-PRE!$G$4)/(PRE!$E$4-PRE!$G$4))))/49.8329)^Blad1!$C$79</f>
        <v>380.86706093486259</v>
      </c>
      <c r="D87" s="78">
        <f>Blad1!D82*(((PRE!$C$4-PRE!$E$4)/(LN((PRE!$C$4-PRE!$G$4)/(PRE!$E$4-PRE!$G$4))))/49.8329)^Blad1!$E$79</f>
        <v>616.60946358864157</v>
      </c>
      <c r="E87" s="78">
        <f>Blad1!F82*(((PRE!$C$4-PRE!$E$4)/(LN((PRE!$C$4-PRE!$G$4)/(PRE!$E$4-PRE!$G$4))))/49.8329)^Blad1!$G$79</f>
        <v>605.97467094089325</v>
      </c>
      <c r="F87" s="78">
        <f>Blad1!H82*(((PRE!$C$4-PRE!$E$4)/(LN((PRE!$C$4-PRE!$G$4)/(PRE!$E$4-PRE!$G$4))))/49.8329)^Blad1!$I$79</f>
        <v>831.85825354962344</v>
      </c>
      <c r="G87" s="78">
        <f>Blad1!J82*(((PRE!$C$4-PRE!$E$4)/(LN((PRE!$C$4-PRE!$G$4)/(PRE!$E$4-PRE!$G$4))))/49.8329)^Blad1!$K$79</f>
        <v>1021.7818441858857</v>
      </c>
      <c r="H87" s="78">
        <f>Blad1!L82*(((PRE!$C$4-PRE!$E$4)/(LN((PRE!$C$4-PRE!$G$4)/(PRE!$E$4-PRE!$G$4))))/49.8329)^Blad1!$M$79</f>
        <v>812.6803419789469</v>
      </c>
      <c r="I87" s="78">
        <f>Blad1!N82*(((PRE!$C$4-PRE!$E$4)/(LN((PRE!$C$4-PRE!$G$4)/(PRE!$E$4-PRE!$G$4))))/49.8329)^Blad1!$O$79</f>
        <v>1042.4086085841068</v>
      </c>
      <c r="J87" s="78">
        <f>Blad1!R82*(((PRE!$C$4-PRE!$E$4)/(LN((PRE!$C$4-PRE!$G$4)/(PRE!$E$4-PRE!$G$4))))/49.8329)^Blad1!$S$79</f>
        <v>1029.7905849633062</v>
      </c>
      <c r="K87" s="78">
        <f>Blad1!T82*(((PRE!$C$4-PRE!$E$4)/(LN((PRE!$C$4-PRE!$G$4)/(PRE!$E$4-PRE!$G$4))))/49.8329)^Blad1!$U$79</f>
        <v>1254.2101029397309</v>
      </c>
    </row>
    <row r="88" spans="2:11" x14ac:dyDescent="0.2">
      <c r="B88" s="52">
        <v>1400</v>
      </c>
      <c r="C88" s="78">
        <f>Blad1!B83*(((PRE!$C$4-PRE!$E$4)/(LN((PRE!$C$4-PRE!$G$4)/(PRE!$E$4-PRE!$G$4))))/49.8329)^Blad1!$C$79</f>
        <v>410.16452716062122</v>
      </c>
      <c r="D88" s="78">
        <f>Blad1!D83*(((PRE!$C$4-PRE!$E$4)/(LN((PRE!$C$4-PRE!$G$4)/(PRE!$E$4-PRE!$G$4))))/49.8329)^Blad1!$E$79</f>
        <v>664.04096078776786</v>
      </c>
      <c r="E88" s="78">
        <f>Blad1!F83*(((PRE!$C$4-PRE!$E$4)/(LN((PRE!$C$4-PRE!$G$4)/(PRE!$E$4-PRE!$G$4))))/49.8329)^Blad1!$G$79</f>
        <v>652.58810716711571</v>
      </c>
      <c r="F88" s="78">
        <f>Blad1!H83*(((PRE!$C$4-PRE!$E$4)/(LN((PRE!$C$4-PRE!$G$4)/(PRE!$E$4-PRE!$G$4))))/49.8329)^Blad1!$I$79</f>
        <v>895.84734997651753</v>
      </c>
      <c r="G88" s="78">
        <f>Blad1!J83*(((PRE!$C$4-PRE!$E$4)/(LN((PRE!$C$4-PRE!$G$4)/(PRE!$E$4-PRE!$G$4))))/49.8329)^Blad1!$K$79</f>
        <v>1100.3804475848001</v>
      </c>
      <c r="H88" s="78">
        <f>Blad1!L83*(((PRE!$C$4-PRE!$E$4)/(LN((PRE!$C$4-PRE!$G$4)/(PRE!$E$4-PRE!$G$4))))/49.8329)^Blad1!$M$79</f>
        <v>875.19421443886586</v>
      </c>
      <c r="I88" s="78">
        <f>Blad1!N83*(((PRE!$C$4-PRE!$E$4)/(LN((PRE!$C$4-PRE!$G$4)/(PRE!$E$4-PRE!$G$4))))/49.8329)^Blad1!$O$79</f>
        <v>1122.5938861674995</v>
      </c>
      <c r="J88" s="78">
        <f>Blad1!R83*(((PRE!$C$4-PRE!$E$4)/(LN((PRE!$C$4-PRE!$G$4)/(PRE!$E$4-PRE!$G$4))))/49.8329)^Blad1!$S$79</f>
        <v>1109.0052453450987</v>
      </c>
      <c r="K88" s="78">
        <f>Blad1!T83*(((PRE!$C$4-PRE!$E$4)/(LN((PRE!$C$4-PRE!$G$4)/(PRE!$E$4-PRE!$G$4))))/49.8329)^Blad1!$U$79</f>
        <v>1350.6878031658641</v>
      </c>
    </row>
    <row r="89" spans="2:11" x14ac:dyDescent="0.2">
      <c r="B89" s="52">
        <v>1600</v>
      </c>
      <c r="C89" s="78">
        <f>Blad1!B84*(((PRE!$C$4-PRE!$E$4)/(LN((PRE!$C$4-PRE!$G$4)/(PRE!$E$4-PRE!$G$4))))/49.8329)^Blad1!$C$79</f>
        <v>468.75945961213853</v>
      </c>
      <c r="D89" s="78">
        <f>Blad1!D84*(((PRE!$C$4-PRE!$E$4)/(LN((PRE!$C$4-PRE!$G$4)/(PRE!$E$4-PRE!$G$4))))/49.8329)^Blad1!$E$79</f>
        <v>758.90395518602031</v>
      </c>
      <c r="E89" s="78">
        <f>Blad1!F84*(((PRE!$C$4-PRE!$E$4)/(LN((PRE!$C$4-PRE!$G$4)/(PRE!$E$4-PRE!$G$4))))/49.8329)^Blad1!$G$79</f>
        <v>745.81497961956097</v>
      </c>
      <c r="F89" s="78">
        <f>Blad1!H84*(((PRE!$C$4-PRE!$E$4)/(LN((PRE!$C$4-PRE!$G$4)/(PRE!$E$4-PRE!$G$4))))/49.8329)^Blad1!$I$79</f>
        <v>1023.8255428303057</v>
      </c>
      <c r="G89" s="78">
        <f>Blad1!J84*(((PRE!$C$4-PRE!$E$4)/(LN((PRE!$C$4-PRE!$G$4)/(PRE!$E$4-PRE!$G$4))))/49.8329)^Blad1!$K$79</f>
        <v>1257.5776543826285</v>
      </c>
      <c r="H89" s="78">
        <f>Blad1!L84*(((PRE!$C$4-PRE!$E$4)/(LN((PRE!$C$4-PRE!$G$4)/(PRE!$E$4-PRE!$G$4))))/49.8329)^Blad1!$M$79</f>
        <v>1000.221959358704</v>
      </c>
      <c r="I89" s="78">
        <f>Blad1!N84*(((PRE!$C$4-PRE!$E$4)/(LN((PRE!$C$4-PRE!$G$4)/(PRE!$E$4-PRE!$G$4))))/49.8329)^Blad1!$O$79</f>
        <v>1282.9644413342853</v>
      </c>
      <c r="J89" s="78">
        <f>Blad1!R84*(((PRE!$C$4-PRE!$E$4)/(LN((PRE!$C$4-PRE!$G$4)/(PRE!$E$4-PRE!$G$4))))/49.8329)^Blad1!$S$79</f>
        <v>1267.4345661086845</v>
      </c>
      <c r="K89" s="78">
        <f>Blad1!T84*(((PRE!$C$4-PRE!$E$4)/(LN((PRE!$C$4-PRE!$G$4)/(PRE!$E$4-PRE!$G$4))))/49.8329)^Blad1!$U$79</f>
        <v>1543.6432036181304</v>
      </c>
    </row>
    <row r="90" spans="2:11" x14ac:dyDescent="0.2">
      <c r="B90" s="52">
        <v>1800</v>
      </c>
      <c r="C90" s="78">
        <f>Blad1!B85*(((PRE!$C$4-PRE!$E$4)/(LN((PRE!$C$4-PRE!$G$4)/(PRE!$E$4-PRE!$G$4))))/49.8329)^Blad1!$C$79</f>
        <v>527.35439206365584</v>
      </c>
      <c r="D90" s="78">
        <f>Blad1!D85*(((PRE!$C$4-PRE!$E$4)/(LN((PRE!$C$4-PRE!$G$4)/(PRE!$E$4-PRE!$G$4))))/49.8329)^Blad1!$E$79</f>
        <v>853.76694958427288</v>
      </c>
      <c r="E90" s="78">
        <f>Blad1!F85*(((PRE!$C$4-PRE!$E$4)/(LN((PRE!$C$4-PRE!$G$4)/(PRE!$E$4-PRE!$G$4))))/49.8329)^Blad1!$G$79</f>
        <v>839.04185207200601</v>
      </c>
      <c r="F90" s="78">
        <f>Blad1!H85*(((PRE!$C$4-PRE!$E$4)/(LN((PRE!$C$4-PRE!$G$4)/(PRE!$E$4-PRE!$G$4))))/49.8329)^Blad1!$I$79</f>
        <v>1151.8037356840939</v>
      </c>
      <c r="G90" s="78">
        <f>Blad1!J85*(((PRE!$C$4-PRE!$E$4)/(LN((PRE!$C$4-PRE!$G$4)/(PRE!$E$4-PRE!$G$4))))/49.8329)^Blad1!$K$79</f>
        <v>1414.7748611804573</v>
      </c>
      <c r="H90" s="78">
        <f>Blad1!L85*(((PRE!$C$4-PRE!$E$4)/(LN((PRE!$C$4-PRE!$G$4)/(PRE!$E$4-PRE!$G$4))))/49.8329)^Blad1!$M$79</f>
        <v>1125.2497042785419</v>
      </c>
      <c r="I90" s="78">
        <f>Blad1!N85*(((PRE!$C$4-PRE!$E$4)/(LN((PRE!$C$4-PRE!$G$4)/(PRE!$E$4-PRE!$G$4))))/49.8329)^Blad1!$O$79</f>
        <v>1443.3349965010709</v>
      </c>
      <c r="J90" s="78">
        <f>Blad1!R85*(((PRE!$C$4-PRE!$E$4)/(LN((PRE!$C$4-PRE!$G$4)/(PRE!$E$4-PRE!$G$4))))/49.8329)^Blad1!$S$79</f>
        <v>1425.8638868722701</v>
      </c>
      <c r="K90" s="78">
        <f>Blad1!T85*(((PRE!$C$4-PRE!$E$4)/(LN((PRE!$C$4-PRE!$G$4)/(PRE!$E$4-PRE!$G$4))))/49.8329)^Blad1!$U$79</f>
        <v>1736.5986040703967</v>
      </c>
    </row>
    <row r="91" spans="2:11" x14ac:dyDescent="0.2">
      <c r="B91" s="52">
        <v>2000</v>
      </c>
      <c r="C91" s="78">
        <f>Blad1!B86*(((PRE!$C$4-PRE!$E$4)/(LN((PRE!$C$4-PRE!$G$4)/(PRE!$E$4-PRE!$G$4))))/49.8329)^Blad1!$C$79</f>
        <v>585.9493245151732</v>
      </c>
      <c r="D91" s="78">
        <f>Blad1!D86*(((PRE!$C$4-PRE!$E$4)/(LN((PRE!$C$4-PRE!$G$4)/(PRE!$E$4-PRE!$G$4))))/49.8329)^Blad1!$E$79</f>
        <v>948.62994398252545</v>
      </c>
      <c r="E91" s="78">
        <f>Blad1!F86*(((PRE!$C$4-PRE!$E$4)/(LN((PRE!$C$4-PRE!$G$4)/(PRE!$E$4-PRE!$G$4))))/49.8329)^Blad1!$G$79</f>
        <v>932.26872452445116</v>
      </c>
      <c r="F91" s="78">
        <f>Blad1!H86*(((PRE!$C$4-PRE!$E$4)/(LN((PRE!$C$4-PRE!$G$4)/(PRE!$E$4-PRE!$G$4))))/49.8329)^Blad1!$I$79</f>
        <v>1279.7819285378821</v>
      </c>
      <c r="G91" s="78">
        <f>Blad1!J86*(((PRE!$C$4-PRE!$E$4)/(LN((PRE!$C$4-PRE!$G$4)/(PRE!$E$4-PRE!$G$4))))/49.8329)^Blad1!$K$79</f>
        <v>1571.9720679782858</v>
      </c>
      <c r="H91" s="78">
        <f>Blad1!L86*(((PRE!$C$4-PRE!$E$4)/(LN((PRE!$C$4-PRE!$G$4)/(PRE!$E$4-PRE!$G$4))))/49.8329)^Blad1!$M$79</f>
        <v>1250.2774491983798</v>
      </c>
      <c r="I91" s="78">
        <f>Blad1!N86*(((PRE!$C$4-PRE!$E$4)/(LN((PRE!$C$4-PRE!$G$4)/(PRE!$E$4-PRE!$G$4))))/49.8329)^Blad1!$O$79</f>
        <v>1603.7055516678565</v>
      </c>
      <c r="J91" s="78">
        <f>Blad1!R86*(((PRE!$C$4-PRE!$E$4)/(LN((PRE!$C$4-PRE!$G$4)/(PRE!$E$4-PRE!$G$4))))/49.8329)^Blad1!$S$79</f>
        <v>1584.2932076358557</v>
      </c>
      <c r="K91" s="78">
        <f>Blad1!T86*(((PRE!$C$4-PRE!$E$4)/(LN((PRE!$C$4-PRE!$G$4)/(PRE!$E$4-PRE!$G$4))))/49.8329)^Blad1!$U$79</f>
        <v>1929.554004522663</v>
      </c>
    </row>
    <row r="92" spans="2:11" x14ac:dyDescent="0.2">
      <c r="B92" s="52">
        <v>2300</v>
      </c>
      <c r="C92" s="78">
        <f>Blad1!B87*(((PRE!$C$4-PRE!$E$4)/(LN((PRE!$C$4-PRE!$G$4)/(PRE!$E$4-PRE!$G$4))))/49.8329)^Blad1!$C$79</f>
        <v>673.84172319244919</v>
      </c>
      <c r="D92" s="78">
        <f>Blad1!D87*(((PRE!$C$4-PRE!$E$4)/(LN((PRE!$C$4-PRE!$G$4)/(PRE!$E$4-PRE!$G$4))))/49.8329)^Blad1!$E$79</f>
        <v>1090.9244355799042</v>
      </c>
      <c r="E92" s="78">
        <f>Blad1!F87*(((PRE!$C$4-PRE!$E$4)/(LN((PRE!$C$4-PRE!$G$4)/(PRE!$E$4-PRE!$G$4))))/49.8329)^Blad1!$G$79</f>
        <v>1072.1090332031188</v>
      </c>
      <c r="F92" s="78">
        <f>Blad1!H87*(((PRE!$C$4-PRE!$E$4)/(LN((PRE!$C$4-PRE!$G$4)/(PRE!$E$4-PRE!$G$4))))/49.8329)^Blad1!$I$79</f>
        <v>1471.7492178185646</v>
      </c>
      <c r="G92" s="78">
        <f>Blad1!J87*(((PRE!$C$4-PRE!$E$4)/(LN((PRE!$C$4-PRE!$G$4)/(PRE!$E$4-PRE!$G$4))))/49.8329)^Blad1!$K$79</f>
        <v>1807.7678781750287</v>
      </c>
      <c r="H92" s="78">
        <f>Blad1!L87*(((PRE!$C$4-PRE!$E$4)/(LN((PRE!$C$4-PRE!$G$4)/(PRE!$E$4-PRE!$G$4))))/49.8329)^Blad1!$M$79</f>
        <v>1437.8190665781367</v>
      </c>
      <c r="I92" s="78">
        <f>Blad1!N87*(((PRE!$C$4-PRE!$E$4)/(LN((PRE!$C$4-PRE!$G$4)/(PRE!$E$4-PRE!$G$4))))/49.8329)^Blad1!$O$79</f>
        <v>1844.261384418035</v>
      </c>
      <c r="J92" s="78">
        <f>Blad1!R87*(((PRE!$C$4-PRE!$E$4)/(LN((PRE!$C$4-PRE!$G$4)/(PRE!$E$4-PRE!$G$4))))/49.8329)^Blad1!$S$79</f>
        <v>1821.937188781234</v>
      </c>
      <c r="K92" s="78">
        <f>Blad1!T87*(((PRE!$C$4-PRE!$E$4)/(LN((PRE!$C$4-PRE!$G$4)/(PRE!$E$4-PRE!$G$4))))/49.8329)^Blad1!$U$79</f>
        <v>2218.9871052010626</v>
      </c>
    </row>
    <row r="93" spans="2:11" x14ac:dyDescent="0.2">
      <c r="B93" s="52">
        <v>2600</v>
      </c>
      <c r="C93" s="78">
        <f>Blad1!B88*(((PRE!$C$4-PRE!$E$4)/(LN((PRE!$C$4-PRE!$G$4)/(PRE!$E$4-PRE!$G$4))))/49.8329)^Blad1!$C$79</f>
        <v>761.73412186972519</v>
      </c>
      <c r="D93" s="78">
        <f>Blad1!D88*(((PRE!$C$4-PRE!$E$4)/(LN((PRE!$C$4-PRE!$G$4)/(PRE!$E$4-PRE!$G$4))))/49.8329)^Blad1!$E$79</f>
        <v>1233.2189271772831</v>
      </c>
      <c r="E93" s="78">
        <f>Blad1!F88*(((PRE!$C$4-PRE!$E$4)/(LN((PRE!$C$4-PRE!$G$4)/(PRE!$E$4-PRE!$G$4))))/49.8329)^Blad1!$G$79</f>
        <v>1211.9493418817865</v>
      </c>
      <c r="F93" s="78">
        <f>Blad1!H88*(((PRE!$C$4-PRE!$E$4)/(LN((PRE!$C$4-PRE!$G$4)/(PRE!$E$4-PRE!$G$4))))/49.8329)^Blad1!$I$79</f>
        <v>1663.7165070992469</v>
      </c>
      <c r="G93" s="78">
        <f>Blad1!J88*(((PRE!$C$4-PRE!$E$4)/(LN((PRE!$C$4-PRE!$G$4)/(PRE!$E$4-PRE!$G$4))))/49.8329)^Blad1!$K$79</f>
        <v>2043.5636883717714</v>
      </c>
      <c r="H93" s="78">
        <f>Blad1!L88*(((PRE!$C$4-PRE!$E$4)/(LN((PRE!$C$4-PRE!$G$4)/(PRE!$E$4-PRE!$G$4))))/49.8329)^Blad1!$M$79</f>
        <v>1625.3606839578938</v>
      </c>
      <c r="I93" s="78">
        <f>Blad1!N88*(((PRE!$C$4-PRE!$E$4)/(LN((PRE!$C$4-PRE!$G$4)/(PRE!$E$4-PRE!$G$4))))/49.8329)^Blad1!$O$79</f>
        <v>2084.8172171682136</v>
      </c>
      <c r="J93" s="78">
        <f>Blad1!R88*(((PRE!$C$4-PRE!$E$4)/(LN((PRE!$C$4-PRE!$G$4)/(PRE!$E$4-PRE!$G$4))))/49.8329)^Blad1!$S$79</f>
        <v>2059.5811699266123</v>
      </c>
      <c r="K93" s="78">
        <f>Blad1!T88*(((PRE!$C$4-PRE!$E$4)/(LN((PRE!$C$4-PRE!$G$4)/(PRE!$E$4-PRE!$G$4))))/49.8329)^Blad1!$U$79</f>
        <v>2508.4202058794617</v>
      </c>
    </row>
    <row r="94" spans="2:11" x14ac:dyDescent="0.2">
      <c r="B94" s="52">
        <v>3000</v>
      </c>
      <c r="C94" s="78">
        <f>Blad1!B89*(((PRE!$C$4-PRE!$E$4)/(LN((PRE!$C$4-PRE!$G$4)/(PRE!$E$4-PRE!$G$4))))/49.8329)^Blad1!$C$79</f>
        <v>878.9239867727598</v>
      </c>
      <c r="D94" s="78">
        <f>Blad1!D89*(((PRE!$C$4-PRE!$E$4)/(LN((PRE!$C$4-PRE!$G$4)/(PRE!$E$4-PRE!$G$4))))/49.8329)^Blad1!$E$79</f>
        <v>1422.9449159737881</v>
      </c>
      <c r="E94" s="78">
        <f>Blad1!F89*(((PRE!$C$4-PRE!$E$4)/(LN((PRE!$C$4-PRE!$G$4)/(PRE!$E$4-PRE!$G$4))))/49.8329)^Blad1!$G$79</f>
        <v>1398.4030867866768</v>
      </c>
      <c r="F94" s="78">
        <f>Blad1!H89*(((PRE!$C$4-PRE!$E$4)/(LN((PRE!$C$4-PRE!$G$4)/(PRE!$E$4-PRE!$G$4))))/49.8329)^Blad1!$I$79</f>
        <v>1919.6728928068233</v>
      </c>
      <c r="G94" s="78">
        <f>Blad1!J89*(((PRE!$C$4-PRE!$E$4)/(LN((PRE!$C$4-PRE!$G$4)/(PRE!$E$4-PRE!$G$4))))/49.8329)^Blad1!$K$79</f>
        <v>2357.9581019674288</v>
      </c>
      <c r="H94" s="78">
        <f>Blad1!L89*(((PRE!$C$4-PRE!$E$4)/(LN((PRE!$C$4-PRE!$G$4)/(PRE!$E$4-PRE!$G$4))))/49.8329)^Blad1!$M$79</f>
        <v>1875.4161737975699</v>
      </c>
      <c r="I94" s="78">
        <f>Blad1!N89*(((PRE!$C$4-PRE!$E$4)/(LN((PRE!$C$4-PRE!$G$4)/(PRE!$E$4-PRE!$G$4))))/49.8329)^Blad1!$O$79</f>
        <v>2405.5583275017848</v>
      </c>
      <c r="J94" s="78">
        <f>Blad1!R89*(((PRE!$C$4-PRE!$E$4)/(LN((PRE!$C$4-PRE!$G$4)/(PRE!$E$4-PRE!$G$4))))/49.8329)^Blad1!$S$79</f>
        <v>2376.4398114537835</v>
      </c>
      <c r="K94" s="78">
        <f>Blad1!T89*(((PRE!$C$4-PRE!$E$4)/(LN((PRE!$C$4-PRE!$G$4)/(PRE!$E$4-PRE!$G$4))))/49.8329)^Blad1!$U$79</f>
        <v>2894.3310067839948</v>
      </c>
    </row>
    <row r="96" spans="2:11" ht="20.100000000000001" customHeight="1" x14ac:dyDescent="0.35">
      <c r="B96" s="139" t="s">
        <v>66</v>
      </c>
      <c r="C96" s="140"/>
      <c r="D96" s="140"/>
      <c r="E96" s="140"/>
      <c r="F96" s="140"/>
      <c r="G96" s="140"/>
      <c r="H96" s="140"/>
      <c r="I96" s="133"/>
      <c r="J96" s="133"/>
      <c r="K96" s="134"/>
    </row>
    <row r="97" spans="1:11" ht="20.100000000000001" customHeight="1" x14ac:dyDescent="0.2">
      <c r="A97" s="19"/>
      <c r="B97" s="96"/>
      <c r="C97" s="135" t="s">
        <v>68</v>
      </c>
      <c r="D97" s="136"/>
      <c r="E97" s="136"/>
      <c r="F97" s="136"/>
      <c r="G97" s="136"/>
      <c r="H97" s="136"/>
      <c r="I97" s="133"/>
      <c r="J97" s="133"/>
      <c r="K97" s="134"/>
    </row>
    <row r="98" spans="1:11" ht="20.100000000000001" customHeight="1" x14ac:dyDescent="0.2">
      <c r="A98" s="19"/>
      <c r="B98" s="75" t="s">
        <v>67</v>
      </c>
      <c r="C98" s="97" t="s">
        <v>40</v>
      </c>
      <c r="D98" s="97" t="s">
        <v>41</v>
      </c>
      <c r="E98" s="97" t="s">
        <v>42</v>
      </c>
      <c r="F98" s="97" t="s">
        <v>43</v>
      </c>
      <c r="G98" s="97" t="s">
        <v>48</v>
      </c>
      <c r="H98" s="97" t="s">
        <v>44</v>
      </c>
      <c r="I98" s="95" t="s">
        <v>45</v>
      </c>
      <c r="J98" s="95" t="s">
        <v>46</v>
      </c>
      <c r="K98" s="95" t="s">
        <v>47</v>
      </c>
    </row>
    <row r="99" spans="1:11" x14ac:dyDescent="0.2">
      <c r="A99" s="19"/>
      <c r="B99" s="51">
        <v>400</v>
      </c>
      <c r="C99" s="78">
        <f>Blad1!B94*(((PRE!$C$4-PRE!$E$4)/(LN((PRE!$C$4-PRE!$G$4)/(PRE!$E$4-PRE!$G$4))))/49.8329)^Blad1!$C$100</f>
        <v>138.15406256010704</v>
      </c>
      <c r="D99" s="78">
        <f>Blad1!D94*(((PRE!$C$4-PRE!$E$4)/(LN((PRE!$C$4-PRE!$G$4)/(PRE!$E$4-PRE!$G$4))))/49.8329)^Blad1!$E$100</f>
        <v>220.7530013289722</v>
      </c>
      <c r="E99" s="78">
        <f>Blad1!F94*(((PRE!$C$4-PRE!$E$4)/(LN((PRE!$C$4-PRE!$G$4)/(PRE!$E$4-PRE!$G$4))))/49.8329)^Blad1!$G$100</f>
        <v>219.82354265073189</v>
      </c>
      <c r="F99" s="78">
        <f>Blad1!H94*(((PRE!$C$4-PRE!$E$4)/(LN((PRE!$C$4-PRE!$G$4)/(PRE!$E$4-PRE!$G$4))))/49.8329)^Blad1!$I$100</f>
        <v>298.89100524562156</v>
      </c>
      <c r="G99" s="78">
        <f>Blad1!J94*(((PRE!$C$4-PRE!$E$4)/(LN((PRE!$C$4-PRE!$G$4)/(PRE!$E$4-PRE!$G$4))))/49.8329)^Blad1!$K$100</f>
        <v>363.67897222593649</v>
      </c>
      <c r="H99" s="78">
        <f>Blad1!L94*(((PRE!$C$4-PRE!$E$4)/(LN((PRE!$C$4-PRE!$G$4)/(PRE!$E$4-PRE!$G$4))))/49.8329)^Blad1!$M$100</f>
        <v>294.79581032569644</v>
      </c>
      <c r="I99" s="78">
        <f>Blad1!N94*(((PRE!$C$4-PRE!$E$4)/(LN((PRE!$C$4-PRE!$G$4)/(PRE!$E$4-PRE!$G$4))))/49.8329)^Blad1!$O$100</f>
        <v>375.28752846036338</v>
      </c>
      <c r="J99" s="78">
        <f>Blad1!R94*(((PRE!$C$4-PRE!$E$4)/(LN((PRE!$C$4-PRE!$G$4)/(PRE!$E$4-PRE!$G$4))))/49.8329)^Blad1!$S$100</f>
        <v>373.33053162436624</v>
      </c>
      <c r="K99" s="78">
        <f>Blad1!T94*(((PRE!$C$4-PRE!$E$4)/(LN((PRE!$C$4-PRE!$G$4)/(PRE!$E$4-PRE!$G$4))))/49.8329)^Blad1!$U$100</f>
        <v>452.10195997974097</v>
      </c>
    </row>
    <row r="100" spans="1:11" x14ac:dyDescent="0.2">
      <c r="A100" s="19"/>
      <c r="B100" s="52">
        <v>500</v>
      </c>
      <c r="C100" s="78">
        <f>Blad1!B95*(((PRE!$C$4-PRE!$E$4)/(LN((PRE!$C$4-PRE!$G$4)/(PRE!$E$4-PRE!$G$4))))/49.8329)^Blad1!$C$100</f>
        <v>172.69257820013377</v>
      </c>
      <c r="D100" s="78">
        <f>Blad1!D95*(((PRE!$C$4-PRE!$E$4)/(LN((PRE!$C$4-PRE!$G$4)/(PRE!$E$4-PRE!$G$4))))/49.8329)^Blad1!$E$100</f>
        <v>275.94125166121529</v>
      </c>
      <c r="E100" s="78">
        <f>Blad1!F95*(((PRE!$C$4-PRE!$E$4)/(LN((PRE!$C$4-PRE!$G$4)/(PRE!$E$4-PRE!$G$4))))/49.8329)^Blad1!$G$100</f>
        <v>274.77942831341483</v>
      </c>
      <c r="F100" s="78">
        <f>Blad1!H95*(((PRE!$C$4-PRE!$E$4)/(LN((PRE!$C$4-PRE!$G$4)/(PRE!$E$4-PRE!$G$4))))/49.8329)^Blad1!$I$100</f>
        <v>373.61375655702687</v>
      </c>
      <c r="G100" s="78">
        <f>Blad1!J95*(((PRE!$C$4-PRE!$E$4)/(LN((PRE!$C$4-PRE!$G$4)/(PRE!$E$4-PRE!$G$4))))/49.8329)^Blad1!$K$100</f>
        <v>454.59871528242064</v>
      </c>
      <c r="H100" s="78">
        <f>Blad1!L95*(((PRE!$C$4-PRE!$E$4)/(LN((PRE!$C$4-PRE!$G$4)/(PRE!$E$4-PRE!$G$4))))/49.8329)^Blad1!$M$100</f>
        <v>368.49476290712056</v>
      </c>
      <c r="I100" s="78">
        <f>Blad1!N95*(((PRE!$C$4-PRE!$E$4)/(LN((PRE!$C$4-PRE!$G$4)/(PRE!$E$4-PRE!$G$4))))/49.8329)^Blad1!$O$100</f>
        <v>469.10941057545421</v>
      </c>
      <c r="J100" s="78">
        <f>Blad1!R95*(((PRE!$C$4-PRE!$E$4)/(LN((PRE!$C$4-PRE!$G$4)/(PRE!$E$4-PRE!$G$4))))/49.8329)^Blad1!$S$100</f>
        <v>466.66316453045778</v>
      </c>
      <c r="K100" s="78">
        <f>Blad1!T95*(((PRE!$C$4-PRE!$E$4)/(LN((PRE!$C$4-PRE!$G$4)/(PRE!$E$4-PRE!$G$4))))/49.8329)^Blad1!$U$100</f>
        <v>565.12744997467621</v>
      </c>
    </row>
    <row r="101" spans="1:11" x14ac:dyDescent="0.2">
      <c r="A101" s="19"/>
      <c r="B101" s="52">
        <v>600</v>
      </c>
      <c r="C101" s="78">
        <f>Blad1!B96*(((PRE!$C$4-PRE!$E$4)/(LN((PRE!$C$4-PRE!$G$4)/(PRE!$E$4-PRE!$G$4))))/49.8329)^Blad1!$C$100</f>
        <v>207.23109384016053</v>
      </c>
      <c r="D101" s="78">
        <f>Blad1!D96*(((PRE!$C$4-PRE!$E$4)/(LN((PRE!$C$4-PRE!$G$4)/(PRE!$E$4-PRE!$G$4))))/49.8329)^Blad1!$E$100</f>
        <v>331.12950199345829</v>
      </c>
      <c r="E101" s="78">
        <f>Blad1!F96*(((PRE!$C$4-PRE!$E$4)/(LN((PRE!$C$4-PRE!$G$4)/(PRE!$E$4-PRE!$G$4))))/49.8329)^Blad1!$G$100</f>
        <v>329.73531397609781</v>
      </c>
      <c r="F101" s="78">
        <f>Blad1!H96*(((PRE!$C$4-PRE!$E$4)/(LN((PRE!$C$4-PRE!$G$4)/(PRE!$E$4-PRE!$G$4))))/49.8329)^Blad1!$I$100</f>
        <v>448.33650786843225</v>
      </c>
      <c r="G101" s="78">
        <f>Blad1!J96*(((PRE!$C$4-PRE!$E$4)/(LN((PRE!$C$4-PRE!$G$4)/(PRE!$E$4-PRE!$G$4))))/49.8329)^Blad1!$K$100</f>
        <v>545.51845833890479</v>
      </c>
      <c r="H101" s="78">
        <f>Blad1!L96*(((PRE!$C$4-PRE!$E$4)/(LN((PRE!$C$4-PRE!$G$4)/(PRE!$E$4-PRE!$G$4))))/49.8329)^Blad1!$M$100</f>
        <v>442.19371548854463</v>
      </c>
      <c r="I101" s="78">
        <f>Blad1!N96*(((PRE!$C$4-PRE!$E$4)/(LN((PRE!$C$4-PRE!$G$4)/(PRE!$E$4-PRE!$G$4))))/49.8329)^Blad1!$O$100</f>
        <v>562.93129269054509</v>
      </c>
      <c r="J101" s="78">
        <f>Blad1!R96*(((PRE!$C$4-PRE!$E$4)/(LN((PRE!$C$4-PRE!$G$4)/(PRE!$E$4-PRE!$G$4))))/49.8329)^Blad1!$S$100</f>
        <v>559.99579743654931</v>
      </c>
      <c r="K101" s="78">
        <f>Blad1!T96*(((PRE!$C$4-PRE!$E$4)/(LN((PRE!$C$4-PRE!$G$4)/(PRE!$E$4-PRE!$G$4))))/49.8329)^Blad1!$U$100</f>
        <v>678.15293996961145</v>
      </c>
    </row>
    <row r="102" spans="1:11" x14ac:dyDescent="0.2">
      <c r="A102" s="19"/>
      <c r="B102" s="52">
        <v>700</v>
      </c>
      <c r="C102" s="78">
        <f>Blad1!B97*(((PRE!$C$4-PRE!$E$4)/(LN((PRE!$C$4-PRE!$G$4)/(PRE!$E$4-PRE!$G$4))))/49.8329)^Blad1!$C$100</f>
        <v>241.76960948018728</v>
      </c>
      <c r="D102" s="78">
        <f>Blad1!D97*(((PRE!$C$4-PRE!$E$4)/(LN((PRE!$C$4-PRE!$G$4)/(PRE!$E$4-PRE!$G$4))))/49.8329)^Blad1!$E$100</f>
        <v>386.31775232570141</v>
      </c>
      <c r="E102" s="78">
        <f>Blad1!F97*(((PRE!$C$4-PRE!$E$4)/(LN((PRE!$C$4-PRE!$G$4)/(PRE!$E$4-PRE!$G$4))))/49.8329)^Blad1!$G$100</f>
        <v>384.69119963878074</v>
      </c>
      <c r="F102" s="78">
        <f>Blad1!H97*(((PRE!$C$4-PRE!$E$4)/(LN((PRE!$C$4-PRE!$G$4)/(PRE!$E$4-PRE!$G$4))))/49.8329)^Blad1!$I$100</f>
        <v>523.05925917983768</v>
      </c>
      <c r="G102" s="78">
        <f>Blad1!J97*(((PRE!$C$4-PRE!$E$4)/(LN((PRE!$C$4-PRE!$G$4)/(PRE!$E$4-PRE!$G$4))))/49.8329)^Blad1!$K$100</f>
        <v>636.43820139538889</v>
      </c>
      <c r="H102" s="78">
        <f>Blad1!L97*(((PRE!$C$4-PRE!$E$4)/(LN((PRE!$C$4-PRE!$G$4)/(PRE!$E$4-PRE!$G$4))))/49.8329)^Blad1!$M$100</f>
        <v>515.89266806996875</v>
      </c>
      <c r="I102" s="78">
        <f>Blad1!N97*(((PRE!$C$4-PRE!$E$4)/(LN((PRE!$C$4-PRE!$G$4)/(PRE!$E$4-PRE!$G$4))))/49.8329)^Blad1!$O$100</f>
        <v>656.75317480563592</v>
      </c>
      <c r="J102" s="78">
        <f>Blad1!R97*(((PRE!$C$4-PRE!$E$4)/(LN((PRE!$C$4-PRE!$G$4)/(PRE!$E$4-PRE!$G$4))))/49.8329)^Blad1!$S$100</f>
        <v>653.3284303426409</v>
      </c>
      <c r="K102" s="78">
        <f>Blad1!T97*(((PRE!$C$4-PRE!$E$4)/(LN((PRE!$C$4-PRE!$G$4)/(PRE!$E$4-PRE!$G$4))))/49.8329)^Blad1!$U$100</f>
        <v>791.17842996454658</v>
      </c>
    </row>
    <row r="103" spans="1:11" x14ac:dyDescent="0.2">
      <c r="A103" s="19"/>
      <c r="B103" s="52">
        <v>800</v>
      </c>
      <c r="C103" s="78">
        <f>Blad1!B98*(((PRE!$C$4-PRE!$E$4)/(LN((PRE!$C$4-PRE!$G$4)/(PRE!$E$4-PRE!$G$4))))/49.8329)^Blad1!$C$100</f>
        <v>276.30812512021407</v>
      </c>
      <c r="D103" s="78">
        <f>Blad1!D98*(((PRE!$C$4-PRE!$E$4)/(LN((PRE!$C$4-PRE!$G$4)/(PRE!$E$4-PRE!$G$4))))/49.8329)^Blad1!$E$100</f>
        <v>441.50600265794441</v>
      </c>
      <c r="E103" s="78">
        <f>Blad1!F98*(((PRE!$C$4-PRE!$E$4)/(LN((PRE!$C$4-PRE!$G$4)/(PRE!$E$4-PRE!$G$4))))/49.8329)^Blad1!$G$100</f>
        <v>439.64708530146379</v>
      </c>
      <c r="F103" s="78">
        <f>Blad1!H98*(((PRE!$C$4-PRE!$E$4)/(LN((PRE!$C$4-PRE!$G$4)/(PRE!$E$4-PRE!$G$4))))/49.8329)^Blad1!$I$100</f>
        <v>597.78201049124311</v>
      </c>
      <c r="G103" s="78">
        <f>Blad1!J98*(((PRE!$C$4-PRE!$E$4)/(LN((PRE!$C$4-PRE!$G$4)/(PRE!$E$4-PRE!$G$4))))/49.8329)^Blad1!$K$100</f>
        <v>727.35794445187298</v>
      </c>
      <c r="H103" s="78">
        <f>Blad1!L98*(((PRE!$C$4-PRE!$E$4)/(LN((PRE!$C$4-PRE!$G$4)/(PRE!$E$4-PRE!$G$4))))/49.8329)^Blad1!$M$100</f>
        <v>589.59162065139287</v>
      </c>
      <c r="I103" s="78">
        <f>Blad1!N98*(((PRE!$C$4-PRE!$E$4)/(LN((PRE!$C$4-PRE!$G$4)/(PRE!$E$4-PRE!$G$4))))/49.8329)^Blad1!$O$100</f>
        <v>750.57505692072675</v>
      </c>
      <c r="J103" s="78">
        <f>Blad1!R98*(((PRE!$C$4-PRE!$E$4)/(LN((PRE!$C$4-PRE!$G$4)/(PRE!$E$4-PRE!$G$4))))/49.8329)^Blad1!$S$100</f>
        <v>746.66106324873249</v>
      </c>
      <c r="K103" s="78">
        <f>Blad1!T98*(((PRE!$C$4-PRE!$E$4)/(LN((PRE!$C$4-PRE!$G$4)/(PRE!$E$4-PRE!$G$4))))/49.8329)^Blad1!$U$100</f>
        <v>904.20391995948194</v>
      </c>
    </row>
    <row r="104" spans="1:11" x14ac:dyDescent="0.2">
      <c r="A104" s="19"/>
      <c r="B104" s="52">
        <v>900</v>
      </c>
      <c r="C104" s="78">
        <f>Blad1!B99*(((PRE!$C$4-PRE!$E$4)/(LN((PRE!$C$4-PRE!$G$4)/(PRE!$E$4-PRE!$G$4))))/49.8329)^Blad1!$C$100</f>
        <v>310.8466407602408</v>
      </c>
      <c r="D104" s="78">
        <f>Blad1!D99*(((PRE!$C$4-PRE!$E$4)/(LN((PRE!$C$4-PRE!$G$4)/(PRE!$E$4-PRE!$G$4))))/49.8329)^Blad1!$E$100</f>
        <v>496.69425299018752</v>
      </c>
      <c r="E104" s="78">
        <f>Blad1!F99*(((PRE!$C$4-PRE!$E$4)/(LN((PRE!$C$4-PRE!$G$4)/(PRE!$E$4-PRE!$G$4))))/49.8329)^Blad1!$G$100</f>
        <v>494.60297096414672</v>
      </c>
      <c r="F104" s="78">
        <f>Blad1!H99*(((PRE!$C$4-PRE!$E$4)/(LN((PRE!$C$4-PRE!$G$4)/(PRE!$E$4-PRE!$G$4))))/49.8329)^Blad1!$I$100</f>
        <v>672.50476180264843</v>
      </c>
      <c r="G104" s="78">
        <f>Blad1!J99*(((PRE!$C$4-PRE!$E$4)/(LN((PRE!$C$4-PRE!$G$4)/(PRE!$E$4-PRE!$G$4))))/49.8329)^Blad1!$K$100</f>
        <v>818.27768750835719</v>
      </c>
      <c r="H104" s="78">
        <f>Blad1!L99*(((PRE!$C$4-PRE!$E$4)/(LN((PRE!$C$4-PRE!$G$4)/(PRE!$E$4-PRE!$G$4))))/49.8329)^Blad1!$M$100</f>
        <v>663.290573232817</v>
      </c>
      <c r="I104" s="78">
        <f>Blad1!N99*(((PRE!$C$4-PRE!$E$4)/(LN((PRE!$C$4-PRE!$G$4)/(PRE!$E$4-PRE!$G$4))))/49.8329)^Blad1!$O$100</f>
        <v>844.39693903581758</v>
      </c>
      <c r="J104" s="78">
        <f>Blad1!R99*(((PRE!$C$4-PRE!$E$4)/(LN((PRE!$C$4-PRE!$G$4)/(PRE!$E$4-PRE!$G$4))))/49.8329)^Blad1!$S$100</f>
        <v>839.99369615482408</v>
      </c>
      <c r="K104" s="78">
        <f>Blad1!T99*(((PRE!$C$4-PRE!$E$4)/(LN((PRE!$C$4-PRE!$G$4)/(PRE!$E$4-PRE!$G$4))))/49.8329)^Blad1!$U$100</f>
        <v>1017.2294099544172</v>
      </c>
    </row>
    <row r="105" spans="1:11" x14ac:dyDescent="0.2">
      <c r="A105" s="19"/>
      <c r="B105" s="52">
        <v>1000</v>
      </c>
      <c r="C105" s="78">
        <f>Blad1!B100*(((PRE!$C$4-PRE!$E$4)/(LN((PRE!$C$4-PRE!$G$4)/(PRE!$E$4-PRE!$G$4))))/49.8329)^Blad1!$C$100</f>
        <v>345.38515640026753</v>
      </c>
      <c r="D105" s="78">
        <f>Blad1!D100*(((PRE!$C$4-PRE!$E$4)/(LN((PRE!$C$4-PRE!$G$4)/(PRE!$E$4-PRE!$G$4))))/49.8329)^Blad1!$E$100</f>
        <v>551.88250332243058</v>
      </c>
      <c r="E105" s="78">
        <f>Blad1!F100*(((PRE!$C$4-PRE!$E$4)/(LN((PRE!$C$4-PRE!$G$4)/(PRE!$E$4-PRE!$G$4))))/49.8329)^Blad1!$G$100</f>
        <v>549.55885662682965</v>
      </c>
      <c r="F105" s="78">
        <f>Blad1!H100*(((PRE!$C$4-PRE!$E$4)/(LN((PRE!$C$4-PRE!$G$4)/(PRE!$E$4-PRE!$G$4))))/49.8329)^Blad1!$I$100</f>
        <v>747.22751311405375</v>
      </c>
      <c r="G105" s="78">
        <f>Blad1!J100*(((PRE!$C$4-PRE!$E$4)/(LN((PRE!$C$4-PRE!$G$4)/(PRE!$E$4-PRE!$G$4))))/49.8329)^Blad1!$K$100</f>
        <v>909.19743056484128</v>
      </c>
      <c r="H105" s="78">
        <f>Blad1!L100*(((PRE!$C$4-PRE!$E$4)/(LN((PRE!$C$4-PRE!$G$4)/(PRE!$E$4-PRE!$G$4))))/49.8329)^Blad1!$M$100</f>
        <v>736.98952581424112</v>
      </c>
      <c r="I105" s="78">
        <f>Blad1!N100*(((PRE!$C$4-PRE!$E$4)/(LN((PRE!$C$4-PRE!$G$4)/(PRE!$E$4-PRE!$G$4))))/49.8329)^Blad1!$O$100</f>
        <v>938.21882115090841</v>
      </c>
      <c r="J105" s="78">
        <f>Blad1!R100*(((PRE!$C$4-PRE!$E$4)/(LN((PRE!$C$4-PRE!$G$4)/(PRE!$E$4-PRE!$G$4))))/49.8329)^Blad1!$S$100</f>
        <v>933.32632906091555</v>
      </c>
      <c r="K105" s="78">
        <f>Blad1!T100*(((PRE!$C$4-PRE!$E$4)/(LN((PRE!$C$4-PRE!$G$4)/(PRE!$E$4-PRE!$G$4))))/49.8329)^Blad1!$U$100</f>
        <v>1130.2548999493524</v>
      </c>
    </row>
    <row r="106" spans="1:11" x14ac:dyDescent="0.2">
      <c r="A106" s="19"/>
      <c r="B106" s="52">
        <v>1100</v>
      </c>
      <c r="C106" s="78">
        <f>Blad1!B101*(((PRE!$C$4-PRE!$E$4)/(LN((PRE!$C$4-PRE!$G$4)/(PRE!$E$4-PRE!$G$4))))/49.8329)^Blad1!$C$100</f>
        <v>379.92367204029426</v>
      </c>
      <c r="D106" s="78">
        <f>Blad1!D101*(((PRE!$C$4-PRE!$E$4)/(LN((PRE!$C$4-PRE!$G$4)/(PRE!$E$4-PRE!$G$4))))/49.8329)^Blad1!$E$100</f>
        <v>607.07075365467358</v>
      </c>
      <c r="E106" s="78">
        <f>Blad1!F101*(((PRE!$C$4-PRE!$E$4)/(LN((PRE!$C$4-PRE!$G$4)/(PRE!$E$4-PRE!$G$4))))/49.8329)^Blad1!$G$100</f>
        <v>604.5147422895127</v>
      </c>
      <c r="F106" s="78">
        <f>Blad1!H101*(((PRE!$C$4-PRE!$E$4)/(LN((PRE!$C$4-PRE!$G$4)/(PRE!$E$4-PRE!$G$4))))/49.8329)^Blad1!$I$100</f>
        <v>821.95026442545918</v>
      </c>
      <c r="G106" s="78">
        <f>Blad1!J101*(((PRE!$C$4-PRE!$E$4)/(LN((PRE!$C$4-PRE!$G$4)/(PRE!$E$4-PRE!$G$4))))/49.8329)^Blad1!$K$100</f>
        <v>1000.1171736213254</v>
      </c>
      <c r="H106" s="78">
        <f>Blad1!L101*(((PRE!$C$4-PRE!$E$4)/(LN((PRE!$C$4-PRE!$G$4)/(PRE!$E$4-PRE!$G$4))))/49.8329)^Blad1!$M$100</f>
        <v>810.68847839566513</v>
      </c>
      <c r="I106" s="78">
        <f>Blad1!N101*(((PRE!$C$4-PRE!$E$4)/(LN((PRE!$C$4-PRE!$G$4)/(PRE!$E$4-PRE!$G$4))))/49.8329)^Blad1!$O$100</f>
        <v>1032.0407032659994</v>
      </c>
      <c r="J106" s="78">
        <f>Blad1!R101*(((PRE!$C$4-PRE!$E$4)/(LN((PRE!$C$4-PRE!$G$4)/(PRE!$E$4-PRE!$G$4))))/49.8329)^Blad1!$S$100</f>
        <v>1026.6589619670071</v>
      </c>
      <c r="K106" s="78">
        <f>Blad1!T101*(((PRE!$C$4-PRE!$E$4)/(LN((PRE!$C$4-PRE!$G$4)/(PRE!$E$4-PRE!$G$4))))/49.8329)^Blad1!$U$100</f>
        <v>1243.2803899442877</v>
      </c>
    </row>
    <row r="107" spans="1:11" x14ac:dyDescent="0.2">
      <c r="A107" s="19"/>
      <c r="B107" s="52">
        <v>1200</v>
      </c>
      <c r="C107" s="78">
        <f>Blad1!B102*(((PRE!$C$4-PRE!$E$4)/(LN((PRE!$C$4-PRE!$G$4)/(PRE!$E$4-PRE!$G$4))))/49.8329)^Blad1!$C$100</f>
        <v>414.46218768032105</v>
      </c>
      <c r="D107" s="78">
        <f>Blad1!D102*(((PRE!$C$4-PRE!$E$4)/(LN((PRE!$C$4-PRE!$G$4)/(PRE!$E$4-PRE!$G$4))))/49.8329)^Blad1!$E$100</f>
        <v>662.25900398691658</v>
      </c>
      <c r="E107" s="78">
        <f>Blad1!F102*(((PRE!$C$4-PRE!$E$4)/(LN((PRE!$C$4-PRE!$G$4)/(PRE!$E$4-PRE!$G$4))))/49.8329)^Blad1!$G$100</f>
        <v>659.47062795219563</v>
      </c>
      <c r="F107" s="78">
        <f>Blad1!H102*(((PRE!$C$4-PRE!$E$4)/(LN((PRE!$C$4-PRE!$G$4)/(PRE!$E$4-PRE!$G$4))))/49.8329)^Blad1!$I$100</f>
        <v>896.6730157368645</v>
      </c>
      <c r="G107" s="78">
        <f>Blad1!J102*(((PRE!$C$4-PRE!$E$4)/(LN((PRE!$C$4-PRE!$G$4)/(PRE!$E$4-PRE!$G$4))))/49.8329)^Blad1!$K$100</f>
        <v>1091.0369166778096</v>
      </c>
      <c r="H107" s="78">
        <f>Blad1!L102*(((PRE!$C$4-PRE!$E$4)/(LN((PRE!$C$4-PRE!$G$4)/(PRE!$E$4-PRE!$G$4))))/49.8329)^Blad1!$M$100</f>
        <v>884.38743097708925</v>
      </c>
      <c r="I107" s="78">
        <f>Blad1!N102*(((PRE!$C$4-PRE!$E$4)/(LN((PRE!$C$4-PRE!$G$4)/(PRE!$E$4-PRE!$G$4))))/49.8329)^Blad1!$O$100</f>
        <v>1125.8625853810902</v>
      </c>
      <c r="J107" s="78">
        <f>Blad1!R102*(((PRE!$C$4-PRE!$E$4)/(LN((PRE!$C$4-PRE!$G$4)/(PRE!$E$4-PRE!$G$4))))/49.8329)^Blad1!$S$100</f>
        <v>1119.9915948730986</v>
      </c>
      <c r="K107" s="78">
        <f>Blad1!T102*(((PRE!$C$4-PRE!$E$4)/(LN((PRE!$C$4-PRE!$G$4)/(PRE!$E$4-PRE!$G$4))))/49.8329)^Blad1!$U$100</f>
        <v>1356.3058799392229</v>
      </c>
    </row>
    <row r="108" spans="1:11" x14ac:dyDescent="0.2">
      <c r="A108" s="19"/>
      <c r="B108" s="52">
        <v>1300</v>
      </c>
      <c r="C108" s="78">
        <f>Blad1!B103*(((PRE!$C$4-PRE!$E$4)/(LN((PRE!$C$4-PRE!$G$4)/(PRE!$E$4-PRE!$G$4))))/49.8329)^Blad1!$C$100</f>
        <v>449.00070332034784</v>
      </c>
      <c r="D108" s="78">
        <f>Blad1!D103*(((PRE!$C$4-PRE!$E$4)/(LN((PRE!$C$4-PRE!$G$4)/(PRE!$E$4-PRE!$G$4))))/49.8329)^Blad1!$E$100</f>
        <v>717.44725431915981</v>
      </c>
      <c r="E108" s="78">
        <f>Blad1!F103*(((PRE!$C$4-PRE!$E$4)/(LN((PRE!$C$4-PRE!$G$4)/(PRE!$E$4-PRE!$G$4))))/49.8329)^Blad1!$G$100</f>
        <v>714.42651361487867</v>
      </c>
      <c r="F108" s="78">
        <f>Blad1!H103*(((PRE!$C$4-PRE!$E$4)/(LN((PRE!$C$4-PRE!$G$4)/(PRE!$E$4-PRE!$G$4))))/49.8329)^Blad1!$I$100</f>
        <v>971.39576704826993</v>
      </c>
      <c r="G108" s="78">
        <f>Blad1!J103*(((PRE!$C$4-PRE!$E$4)/(LN((PRE!$C$4-PRE!$G$4)/(PRE!$E$4-PRE!$G$4))))/49.8329)^Blad1!$K$100</f>
        <v>1181.9566597342937</v>
      </c>
      <c r="H108" s="78">
        <f>Blad1!L103*(((PRE!$C$4-PRE!$E$4)/(LN((PRE!$C$4-PRE!$G$4)/(PRE!$E$4-PRE!$G$4))))/49.8329)^Blad1!$M$100</f>
        <v>958.08638355851349</v>
      </c>
      <c r="I108" s="78">
        <f>Blad1!N103*(((PRE!$C$4-PRE!$E$4)/(LN((PRE!$C$4-PRE!$G$4)/(PRE!$E$4-PRE!$G$4))))/49.8329)^Blad1!$O$100</f>
        <v>1219.684467496181</v>
      </c>
      <c r="J108" s="78">
        <f>Blad1!R103*(((PRE!$C$4-PRE!$E$4)/(LN((PRE!$C$4-PRE!$G$4)/(PRE!$E$4-PRE!$G$4))))/49.8329)^Blad1!$S$100</f>
        <v>1213.3242277791903</v>
      </c>
      <c r="K108" s="78">
        <f>Blad1!T103*(((PRE!$C$4-PRE!$E$4)/(LN((PRE!$C$4-PRE!$G$4)/(PRE!$E$4-PRE!$G$4))))/49.8329)^Blad1!$U$100</f>
        <v>1469.3313699341581</v>
      </c>
    </row>
    <row r="109" spans="1:11" x14ac:dyDescent="0.2">
      <c r="A109" s="19"/>
      <c r="B109" s="52">
        <v>1400</v>
      </c>
      <c r="C109" s="78">
        <f>Blad1!B104*(((PRE!$C$4-PRE!$E$4)/(LN((PRE!$C$4-PRE!$G$4)/(PRE!$E$4-PRE!$G$4))))/49.8329)^Blad1!$C$100</f>
        <v>483.53921896037457</v>
      </c>
      <c r="D109" s="78">
        <f>Blad1!D104*(((PRE!$C$4-PRE!$E$4)/(LN((PRE!$C$4-PRE!$G$4)/(PRE!$E$4-PRE!$G$4))))/49.8329)^Blad1!$E$100</f>
        <v>772.63550465140281</v>
      </c>
      <c r="E109" s="78">
        <f>Blad1!F104*(((PRE!$C$4-PRE!$E$4)/(LN((PRE!$C$4-PRE!$G$4)/(PRE!$E$4-PRE!$G$4))))/49.8329)^Blad1!$G$100</f>
        <v>769.38239927756149</v>
      </c>
      <c r="F109" s="78">
        <f>Blad1!H104*(((PRE!$C$4-PRE!$E$4)/(LN((PRE!$C$4-PRE!$G$4)/(PRE!$E$4-PRE!$G$4))))/49.8329)^Blad1!$I$100</f>
        <v>1046.1185183596754</v>
      </c>
      <c r="G109" s="78">
        <f>Blad1!J104*(((PRE!$C$4-PRE!$E$4)/(LN((PRE!$C$4-PRE!$G$4)/(PRE!$E$4-PRE!$G$4))))/49.8329)^Blad1!$K$100</f>
        <v>1272.8764027907778</v>
      </c>
      <c r="H109" s="78">
        <f>Blad1!L104*(((PRE!$C$4-PRE!$E$4)/(LN((PRE!$C$4-PRE!$G$4)/(PRE!$E$4-PRE!$G$4))))/49.8329)^Blad1!$M$100</f>
        <v>1031.7853361399375</v>
      </c>
      <c r="I109" s="78">
        <f>Blad1!N104*(((PRE!$C$4-PRE!$E$4)/(LN((PRE!$C$4-PRE!$G$4)/(PRE!$E$4-PRE!$G$4))))/49.8329)^Blad1!$O$100</f>
        <v>1313.5063496112718</v>
      </c>
      <c r="J109" s="78">
        <f>Blad1!R104*(((PRE!$C$4-PRE!$E$4)/(LN((PRE!$C$4-PRE!$G$4)/(PRE!$E$4-PRE!$G$4))))/49.8329)^Blad1!$S$100</f>
        <v>1306.6568606852818</v>
      </c>
      <c r="K109" s="78">
        <f>Blad1!T104*(((PRE!$C$4-PRE!$E$4)/(LN((PRE!$C$4-PRE!$G$4)/(PRE!$E$4-PRE!$G$4))))/49.8329)^Blad1!$U$100</f>
        <v>1582.3568599290932</v>
      </c>
    </row>
    <row r="110" spans="1:11" x14ac:dyDescent="0.2">
      <c r="A110" s="19"/>
      <c r="B110" s="52">
        <v>1600</v>
      </c>
      <c r="C110" s="78">
        <f>Blad1!B105*(((PRE!$C$4-PRE!$E$4)/(LN((PRE!$C$4-PRE!$G$4)/(PRE!$E$4-PRE!$G$4))))/49.8329)^Blad1!$C$100</f>
        <v>552.61625024042814</v>
      </c>
      <c r="D110" s="78">
        <f>Blad1!D105*(((PRE!$C$4-PRE!$E$4)/(LN((PRE!$C$4-PRE!$G$4)/(PRE!$E$4-PRE!$G$4))))/49.8329)^Blad1!$E$100</f>
        <v>883.01200531588881</v>
      </c>
      <c r="E110" s="78">
        <f>Blad1!F105*(((PRE!$C$4-PRE!$E$4)/(LN((PRE!$C$4-PRE!$G$4)/(PRE!$E$4-PRE!$G$4))))/49.8329)^Blad1!$G$100</f>
        <v>879.29417060292758</v>
      </c>
      <c r="F110" s="78">
        <f>Blad1!H105*(((PRE!$C$4-PRE!$E$4)/(LN((PRE!$C$4-PRE!$G$4)/(PRE!$E$4-PRE!$G$4))))/49.8329)^Blad1!$I$100</f>
        <v>1195.5640209824862</v>
      </c>
      <c r="G110" s="78">
        <f>Blad1!J105*(((PRE!$C$4-PRE!$E$4)/(LN((PRE!$C$4-PRE!$G$4)/(PRE!$E$4-PRE!$G$4))))/49.8329)^Blad1!$K$100</f>
        <v>1454.715888903746</v>
      </c>
      <c r="H110" s="78">
        <f>Blad1!L105*(((PRE!$C$4-PRE!$E$4)/(LN((PRE!$C$4-PRE!$G$4)/(PRE!$E$4-PRE!$G$4))))/49.8329)^Blad1!$M$100</f>
        <v>1179.1832413027857</v>
      </c>
      <c r="I110" s="78">
        <f>Blad1!N105*(((PRE!$C$4-PRE!$E$4)/(LN((PRE!$C$4-PRE!$G$4)/(PRE!$E$4-PRE!$G$4))))/49.8329)^Blad1!$O$100</f>
        <v>1501.1501138414535</v>
      </c>
      <c r="J110" s="78">
        <f>Blad1!R105*(((PRE!$C$4-PRE!$E$4)/(LN((PRE!$C$4-PRE!$G$4)/(PRE!$E$4-PRE!$G$4))))/49.8329)^Blad1!$S$100</f>
        <v>1493.322126497465</v>
      </c>
      <c r="K110" s="78">
        <f>Blad1!T105*(((PRE!$C$4-PRE!$E$4)/(LN((PRE!$C$4-PRE!$G$4)/(PRE!$E$4-PRE!$G$4))))/49.8329)^Blad1!$U$100</f>
        <v>1808.4078399189639</v>
      </c>
    </row>
    <row r="111" spans="1:11" x14ac:dyDescent="0.2">
      <c r="A111" s="19"/>
      <c r="B111" s="52">
        <v>1800</v>
      </c>
      <c r="C111" s="78">
        <f>Blad1!B106*(((PRE!$C$4-PRE!$E$4)/(LN((PRE!$C$4-PRE!$G$4)/(PRE!$E$4-PRE!$G$4))))/49.8329)^Blad1!$C$100</f>
        <v>621.69328152048161</v>
      </c>
      <c r="D111" s="78">
        <f>Blad1!D106*(((PRE!$C$4-PRE!$E$4)/(LN((PRE!$C$4-PRE!$G$4)/(PRE!$E$4-PRE!$G$4))))/49.8329)^Blad1!$E$100</f>
        <v>993.38850598037504</v>
      </c>
      <c r="E111" s="78">
        <f>Blad1!F106*(((PRE!$C$4-PRE!$E$4)/(LN((PRE!$C$4-PRE!$G$4)/(PRE!$E$4-PRE!$G$4))))/49.8329)^Blad1!$G$100</f>
        <v>989.20594192829344</v>
      </c>
      <c r="F111" s="78">
        <f>Blad1!H106*(((PRE!$C$4-PRE!$E$4)/(LN((PRE!$C$4-PRE!$G$4)/(PRE!$E$4-PRE!$G$4))))/49.8329)^Blad1!$I$100</f>
        <v>1345.0095236052969</v>
      </c>
      <c r="G111" s="78">
        <f>Blad1!J106*(((PRE!$C$4-PRE!$E$4)/(LN((PRE!$C$4-PRE!$G$4)/(PRE!$E$4-PRE!$G$4))))/49.8329)^Blad1!$K$100</f>
        <v>1636.5553750167144</v>
      </c>
      <c r="H111" s="78">
        <f>Blad1!L106*(((PRE!$C$4-PRE!$E$4)/(LN((PRE!$C$4-PRE!$G$4)/(PRE!$E$4-PRE!$G$4))))/49.8329)^Blad1!$M$100</f>
        <v>1326.581146465634</v>
      </c>
      <c r="I111" s="78">
        <f>Blad1!N106*(((PRE!$C$4-PRE!$E$4)/(LN((PRE!$C$4-PRE!$G$4)/(PRE!$E$4-PRE!$G$4))))/49.8329)^Blad1!$O$100</f>
        <v>1688.7938780716352</v>
      </c>
      <c r="J111" s="78">
        <f>Blad1!R106*(((PRE!$C$4-PRE!$E$4)/(LN((PRE!$C$4-PRE!$G$4)/(PRE!$E$4-PRE!$G$4))))/49.8329)^Blad1!$S$100</f>
        <v>1679.9873923096482</v>
      </c>
      <c r="K111" s="78">
        <f>Blad1!T106*(((PRE!$C$4-PRE!$E$4)/(LN((PRE!$C$4-PRE!$G$4)/(PRE!$E$4-PRE!$G$4))))/49.8329)^Blad1!$U$100</f>
        <v>2034.4588199088344</v>
      </c>
    </row>
    <row r="112" spans="1:11" x14ac:dyDescent="0.2">
      <c r="A112" s="19"/>
      <c r="B112" s="52">
        <v>2000</v>
      </c>
      <c r="C112" s="78">
        <f>Blad1!B107*(((PRE!$C$4-PRE!$E$4)/(LN((PRE!$C$4-PRE!$G$4)/(PRE!$E$4-PRE!$G$4))))/49.8329)^Blad1!$C$100</f>
        <v>690.77031280053507</v>
      </c>
      <c r="D112" s="78">
        <f>Blad1!D107*(((PRE!$C$4-PRE!$E$4)/(LN((PRE!$C$4-PRE!$G$4)/(PRE!$E$4-PRE!$G$4))))/49.8329)^Blad1!$E$100</f>
        <v>1103.7650066448612</v>
      </c>
      <c r="E112" s="78">
        <f>Blad1!F107*(((PRE!$C$4-PRE!$E$4)/(LN((PRE!$C$4-PRE!$G$4)/(PRE!$E$4-PRE!$G$4))))/49.8329)^Blad1!$G$100</f>
        <v>1099.1177132536593</v>
      </c>
      <c r="F112" s="78">
        <f>Blad1!H107*(((PRE!$C$4-PRE!$E$4)/(LN((PRE!$C$4-PRE!$G$4)/(PRE!$E$4-PRE!$G$4))))/49.8329)^Blad1!$I$100</f>
        <v>1494.4550262281075</v>
      </c>
      <c r="G112" s="78">
        <f>Blad1!J107*(((PRE!$C$4-PRE!$E$4)/(LN((PRE!$C$4-PRE!$G$4)/(PRE!$E$4-PRE!$G$4))))/49.8329)^Blad1!$K$100</f>
        <v>1818.3948611296826</v>
      </c>
      <c r="H112" s="78">
        <f>Blad1!L107*(((PRE!$C$4-PRE!$E$4)/(LN((PRE!$C$4-PRE!$G$4)/(PRE!$E$4-PRE!$G$4))))/49.8329)^Blad1!$M$100</f>
        <v>1473.9790516284822</v>
      </c>
      <c r="I112" s="78">
        <f>Blad1!N107*(((PRE!$C$4-PRE!$E$4)/(LN((PRE!$C$4-PRE!$G$4)/(PRE!$E$4-PRE!$G$4))))/49.8329)^Blad1!$O$100</f>
        <v>1876.4376423018168</v>
      </c>
      <c r="J112" s="78">
        <f>Blad1!R107*(((PRE!$C$4-PRE!$E$4)/(LN((PRE!$C$4-PRE!$G$4)/(PRE!$E$4-PRE!$G$4))))/49.8329)^Blad1!$S$100</f>
        <v>1866.6526581218311</v>
      </c>
      <c r="K112" s="78">
        <f>Blad1!T107*(((PRE!$C$4-PRE!$E$4)/(LN((PRE!$C$4-PRE!$G$4)/(PRE!$E$4-PRE!$G$4))))/49.8329)^Blad1!$U$100</f>
        <v>2260.5097998987048</v>
      </c>
    </row>
    <row r="113" spans="1:11" x14ac:dyDescent="0.2">
      <c r="A113" s="19"/>
      <c r="B113" s="52">
        <v>2300</v>
      </c>
      <c r="C113" s="78">
        <f>Blad1!B108*(((PRE!$C$4-PRE!$E$4)/(LN((PRE!$C$4-PRE!$G$4)/(PRE!$E$4-PRE!$G$4))))/49.8329)^Blad1!$C$100</f>
        <v>794.38585972061537</v>
      </c>
      <c r="D113" s="78">
        <f>Blad1!D108*(((PRE!$C$4-PRE!$E$4)/(LN((PRE!$C$4-PRE!$G$4)/(PRE!$E$4-PRE!$G$4))))/49.8329)^Blad1!$E$100</f>
        <v>1269.3297576415903</v>
      </c>
      <c r="E113" s="78">
        <f>Blad1!F108*(((PRE!$C$4-PRE!$E$4)/(LN((PRE!$C$4-PRE!$G$4)/(PRE!$E$4-PRE!$G$4))))/49.8329)^Blad1!$G$100</f>
        <v>1263.9853702417083</v>
      </c>
      <c r="F113" s="78">
        <f>Blad1!H108*(((PRE!$C$4-PRE!$E$4)/(LN((PRE!$C$4-PRE!$G$4)/(PRE!$E$4-PRE!$G$4))))/49.8329)^Blad1!$I$100</f>
        <v>1718.6232801623237</v>
      </c>
      <c r="G113" s="78">
        <f>Blad1!J108*(((PRE!$C$4-PRE!$E$4)/(LN((PRE!$C$4-PRE!$G$4)/(PRE!$E$4-PRE!$G$4))))/49.8329)^Blad1!$K$100</f>
        <v>2091.1540902991351</v>
      </c>
      <c r="H113" s="78">
        <f>Blad1!L108*(((PRE!$C$4-PRE!$E$4)/(LN((PRE!$C$4-PRE!$G$4)/(PRE!$E$4-PRE!$G$4))))/49.8329)^Blad1!$M$100</f>
        <v>1695.0759093727545</v>
      </c>
      <c r="I113" s="78">
        <f>Blad1!N108*(((PRE!$C$4-PRE!$E$4)/(LN((PRE!$C$4-PRE!$G$4)/(PRE!$E$4-PRE!$G$4))))/49.8329)^Blad1!$O$100</f>
        <v>2157.9032886470895</v>
      </c>
      <c r="J113" s="78">
        <f>Blad1!R108*(((PRE!$C$4-PRE!$E$4)/(LN((PRE!$C$4-PRE!$G$4)/(PRE!$E$4-PRE!$G$4))))/49.8329)^Blad1!$S$100</f>
        <v>2146.6505568401058</v>
      </c>
      <c r="K113" s="78">
        <f>Blad1!T108*(((PRE!$C$4-PRE!$E$4)/(LN((PRE!$C$4-PRE!$G$4)/(PRE!$E$4-PRE!$G$4))))/49.8329)^Blad1!$U$100</f>
        <v>2599.5862698835103</v>
      </c>
    </row>
    <row r="114" spans="1:11" x14ac:dyDescent="0.2">
      <c r="A114" s="19"/>
      <c r="B114" s="52">
        <v>2600</v>
      </c>
      <c r="C114" s="78">
        <f>Blad1!B109*(((PRE!$C$4-PRE!$E$4)/(LN((PRE!$C$4-PRE!$G$4)/(PRE!$E$4-PRE!$G$4))))/49.8329)^Blad1!$C$100</f>
        <v>898.00140664069568</v>
      </c>
      <c r="D114" s="78">
        <f>Blad1!D109*(((PRE!$C$4-PRE!$E$4)/(LN((PRE!$C$4-PRE!$G$4)/(PRE!$E$4-PRE!$G$4))))/49.8329)^Blad1!$E$100</f>
        <v>1434.8945086383196</v>
      </c>
      <c r="E114" s="78">
        <f>Blad1!F109*(((PRE!$C$4-PRE!$E$4)/(LN((PRE!$C$4-PRE!$G$4)/(PRE!$E$4-PRE!$G$4))))/49.8329)^Blad1!$G$100</f>
        <v>1428.8530272297573</v>
      </c>
      <c r="F114" s="78">
        <f>Blad1!H109*(((PRE!$C$4-PRE!$E$4)/(LN((PRE!$C$4-PRE!$G$4)/(PRE!$E$4-PRE!$G$4))))/49.8329)^Blad1!$I$100</f>
        <v>1942.7915340965399</v>
      </c>
      <c r="G114" s="78">
        <f>Blad1!J109*(((PRE!$C$4-PRE!$E$4)/(LN((PRE!$C$4-PRE!$G$4)/(PRE!$E$4-PRE!$G$4))))/49.8329)^Blad1!$K$100</f>
        <v>2363.9133194685874</v>
      </c>
      <c r="H114" s="78">
        <f>Blad1!L109*(((PRE!$C$4-PRE!$E$4)/(LN((PRE!$C$4-PRE!$G$4)/(PRE!$E$4-PRE!$G$4))))/49.8329)^Blad1!$M$100</f>
        <v>1916.172767117027</v>
      </c>
      <c r="I114" s="78">
        <f>Blad1!N109*(((PRE!$C$4-PRE!$E$4)/(LN((PRE!$C$4-PRE!$G$4)/(PRE!$E$4-PRE!$G$4))))/49.8329)^Blad1!$O$100</f>
        <v>2439.368934992362</v>
      </c>
      <c r="J114" s="78">
        <f>Blad1!R109*(((PRE!$C$4-PRE!$E$4)/(LN((PRE!$C$4-PRE!$G$4)/(PRE!$E$4-PRE!$G$4))))/49.8329)^Blad1!$S$100</f>
        <v>2426.6484555583806</v>
      </c>
      <c r="K114" s="78">
        <f>Blad1!T109*(((PRE!$C$4-PRE!$E$4)/(LN((PRE!$C$4-PRE!$G$4)/(PRE!$E$4-PRE!$G$4))))/49.8329)^Blad1!$U$100</f>
        <v>2938.6627398683163</v>
      </c>
    </row>
    <row r="115" spans="1:11" x14ac:dyDescent="0.2">
      <c r="A115" s="19"/>
      <c r="B115" s="52">
        <v>3000</v>
      </c>
      <c r="C115" s="78">
        <f>Blad1!B110*(((PRE!$C$4-PRE!$E$4)/(LN((PRE!$C$4-PRE!$G$4)/(PRE!$E$4-PRE!$G$4))))/49.8329)^Blad1!$C$100</f>
        <v>1036.1554692008026</v>
      </c>
      <c r="D115" s="78">
        <f>Blad1!D110*(((PRE!$C$4-PRE!$E$4)/(LN((PRE!$C$4-PRE!$G$4)/(PRE!$E$4-PRE!$G$4))))/49.8329)^Blad1!$E$100</f>
        <v>1655.6475099672916</v>
      </c>
      <c r="E115" s="78">
        <f>Blad1!F110*(((PRE!$C$4-PRE!$E$4)/(LN((PRE!$C$4-PRE!$G$4)/(PRE!$E$4-PRE!$G$4))))/49.8329)^Blad1!$G$100</f>
        <v>1648.6765698804891</v>
      </c>
      <c r="F115" s="78">
        <f>Blad1!H110*(((PRE!$C$4-PRE!$E$4)/(LN((PRE!$C$4-PRE!$G$4)/(PRE!$E$4-PRE!$G$4))))/49.8329)^Blad1!$I$100</f>
        <v>2241.6825393421614</v>
      </c>
      <c r="G115" s="78">
        <f>Blad1!J110*(((PRE!$C$4-PRE!$E$4)/(LN((PRE!$C$4-PRE!$G$4)/(PRE!$E$4-PRE!$G$4))))/49.8329)^Blad1!$K$100</f>
        <v>2727.5922916945237</v>
      </c>
      <c r="H115" s="78">
        <f>Blad1!L110*(((PRE!$C$4-PRE!$E$4)/(LN((PRE!$C$4-PRE!$G$4)/(PRE!$E$4-PRE!$G$4))))/49.8329)^Blad1!$M$100</f>
        <v>2210.968577442723</v>
      </c>
      <c r="I115" s="78">
        <f>Blad1!N110*(((PRE!$C$4-PRE!$E$4)/(LN((PRE!$C$4-PRE!$G$4)/(PRE!$E$4-PRE!$G$4))))/49.8329)^Blad1!$O$100</f>
        <v>2814.6564634527253</v>
      </c>
      <c r="J115" s="78">
        <f>Blad1!R110*(((PRE!$C$4-PRE!$E$4)/(LN((PRE!$C$4-PRE!$G$4)/(PRE!$E$4-PRE!$G$4))))/49.8329)^Blad1!$S$100</f>
        <v>2799.9789871827466</v>
      </c>
      <c r="K115" s="78">
        <f>Blad1!T110*(((PRE!$C$4-PRE!$E$4)/(LN((PRE!$C$4-PRE!$G$4)/(PRE!$E$4-PRE!$G$4))))/49.8329)^Blad1!$U$100</f>
        <v>3390.7646998480573</v>
      </c>
    </row>
    <row r="118" spans="1:11" x14ac:dyDescent="0.2">
      <c r="B118" s="77" t="s">
        <v>69</v>
      </c>
      <c r="H118"/>
    </row>
    <row r="119" spans="1:11" x14ac:dyDescent="0.2">
      <c r="B119" s="77"/>
      <c r="H119"/>
    </row>
    <row r="120" spans="1:11" x14ac:dyDescent="0.2">
      <c r="H120"/>
    </row>
    <row r="121" spans="1:11" x14ac:dyDescent="0.2">
      <c r="B121" s="127" t="s">
        <v>70</v>
      </c>
      <c r="C121" s="128"/>
      <c r="D121" s="128"/>
      <c r="E121" s="128" t="s">
        <v>71</v>
      </c>
      <c r="F121" s="129" t="s">
        <v>72</v>
      </c>
      <c r="H121" s="128"/>
    </row>
    <row r="122" spans="1:11" x14ac:dyDescent="0.2">
      <c r="B122" s="128" t="s">
        <v>73</v>
      </c>
      <c r="C122" s="128"/>
      <c r="D122" s="128"/>
      <c r="E122" s="128" t="s">
        <v>74</v>
      </c>
      <c r="F122" s="130" t="s">
        <v>75</v>
      </c>
      <c r="H122" s="128"/>
    </row>
    <row r="123" spans="1:11" x14ac:dyDescent="0.2">
      <c r="B123" s="128" t="s">
        <v>76</v>
      </c>
      <c r="C123" s="128"/>
      <c r="D123" s="128"/>
      <c r="E123" s="128" t="s">
        <v>77</v>
      </c>
      <c r="F123" s="130" t="s">
        <v>78</v>
      </c>
      <c r="H123" s="128"/>
    </row>
    <row r="124" spans="1:11" x14ac:dyDescent="0.2">
      <c r="H124"/>
    </row>
    <row r="125" spans="1:11" x14ac:dyDescent="0.2">
      <c r="H125"/>
    </row>
  </sheetData>
  <sheetProtection algorithmName="SHA-512" hashValue="E8OJtWnwQ5WcuN/rhn5sZo4qGTiVTwhNpgPppEVpW8mmTuJz/vLYcVTLrn6QZqvMgZmKMdusU9TfgVeOv4nB3g==" saltValue="DC1owPV4j3c2Goij4NURfw==" spinCount="100000" sheet="1" objects="1" scenarios="1"/>
  <mergeCells count="10">
    <mergeCell ref="B75:K75"/>
    <mergeCell ref="B96:K96"/>
    <mergeCell ref="C97:K97"/>
    <mergeCell ref="C76:K76"/>
    <mergeCell ref="C50:K50"/>
    <mergeCell ref="B7:K7"/>
    <mergeCell ref="C8:K8"/>
    <mergeCell ref="B28:K28"/>
    <mergeCell ref="B49:K49"/>
    <mergeCell ref="C29:K29"/>
  </mergeCells>
  <phoneticPr fontId="0" type="noConversion"/>
  <hyperlinks>
    <hyperlink ref="F123" r:id="rId1"/>
    <hyperlink ref="F122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"/>
  <sheetViews>
    <sheetView workbookViewId="0">
      <selection activeCell="U10" sqref="U10"/>
    </sheetView>
  </sheetViews>
  <sheetFormatPr defaultColWidth="11.42578125" defaultRowHeight="20.25" x14ac:dyDescent="0.3"/>
  <cols>
    <col min="1" max="6" width="11.42578125" style="29" customWidth="1"/>
    <col min="7" max="7" width="11.42578125" style="45" customWidth="1"/>
    <col min="8" max="8" width="11.42578125" style="46" customWidth="1"/>
    <col min="16" max="17" width="11.42578125" customWidth="1"/>
    <col min="18" max="18" width="3.28515625" customWidth="1"/>
    <col min="19" max="19" width="5.140625" style="27" customWidth="1"/>
    <col min="20" max="20" width="5.7109375" customWidth="1"/>
    <col min="21" max="21" width="9.28515625" customWidth="1"/>
    <col min="22" max="22" width="10.7109375" customWidth="1"/>
  </cols>
  <sheetData>
    <row r="1" spans="1:22" ht="21" thickBot="1" x14ac:dyDescent="0.35"/>
    <row r="2" spans="1:22" s="40" customFormat="1" ht="26.1" customHeight="1" thickBot="1" x14ac:dyDescent="0.5">
      <c r="A2" s="41" t="s">
        <v>24</v>
      </c>
      <c r="B2" s="42"/>
      <c r="C2" s="44"/>
      <c r="D2" s="42"/>
      <c r="E2" s="42"/>
      <c r="F2" s="43"/>
      <c r="G2" s="39"/>
      <c r="H2" s="46"/>
      <c r="P2" s="141" t="s">
        <v>29</v>
      </c>
      <c r="Q2" s="142"/>
      <c r="R2" s="142"/>
      <c r="S2" s="142"/>
      <c r="T2" s="142"/>
      <c r="U2" s="143"/>
      <c r="V2" s="79">
        <f>((((PRE!C4+PRE!E4)/2)-PRE!G4)/50)^1.28</f>
        <v>0.52003622913483072</v>
      </c>
    </row>
    <row r="3" spans="1:22" s="40" customFormat="1" ht="26.1" customHeight="1" thickBot="1" x14ac:dyDescent="0.35">
      <c r="A3" s="41">
        <v>10</v>
      </c>
      <c r="B3" s="42"/>
      <c r="C3" s="42">
        <v>11</v>
      </c>
      <c r="D3" s="42">
        <v>21</v>
      </c>
      <c r="E3" s="42">
        <v>22</v>
      </c>
      <c r="F3" s="43">
        <v>33</v>
      </c>
      <c r="G3" s="39"/>
      <c r="H3" s="47">
        <v>10</v>
      </c>
      <c r="I3" s="42">
        <v>11</v>
      </c>
      <c r="J3" s="42">
        <v>21</v>
      </c>
      <c r="K3" s="42">
        <v>22</v>
      </c>
      <c r="L3" s="43">
        <v>33</v>
      </c>
      <c r="P3" s="1" t="s">
        <v>1</v>
      </c>
      <c r="Q3" s="2"/>
      <c r="R3" s="2"/>
      <c r="S3" s="30"/>
      <c r="T3" s="2"/>
      <c r="U3" s="4"/>
      <c r="V3"/>
    </row>
    <row r="4" spans="1:22" ht="19.5" x14ac:dyDescent="0.35">
      <c r="A4" s="29">
        <f>(G4*H4)/1000</f>
        <v>124.96479999999998</v>
      </c>
      <c r="C4" s="29">
        <f>(G4*I4)/1000</f>
        <v>189.2</v>
      </c>
      <c r="D4" s="29">
        <f>(G4*J4)/1000</f>
        <v>294.8</v>
      </c>
      <c r="E4" s="29">
        <f>(G4*K4)/1000</f>
        <v>354.4</v>
      </c>
      <c r="F4" s="29">
        <f>(G4*L4)/1000</f>
        <v>503.6</v>
      </c>
      <c r="G4" s="45">
        <v>400</v>
      </c>
      <c r="H4" s="49">
        <f>332*0.941</f>
        <v>312.41199999999998</v>
      </c>
      <c r="I4">
        <v>473</v>
      </c>
      <c r="J4">
        <v>737</v>
      </c>
      <c r="K4">
        <v>886</v>
      </c>
      <c r="L4">
        <v>1259</v>
      </c>
      <c r="P4" s="5" t="s">
        <v>2</v>
      </c>
      <c r="Q4" s="6" t="s">
        <v>18</v>
      </c>
      <c r="R4" s="6" t="s">
        <v>19</v>
      </c>
      <c r="S4" s="31" t="s">
        <v>20</v>
      </c>
      <c r="T4" s="7" t="s">
        <v>21</v>
      </c>
      <c r="U4" s="6" t="s">
        <v>22</v>
      </c>
      <c r="V4" s="28" t="s">
        <v>14</v>
      </c>
    </row>
    <row r="5" spans="1:22" ht="19.5" x14ac:dyDescent="0.35">
      <c r="A5" s="29">
        <f t="shared" ref="A5:A19" si="0">(G5*H5)/1000</f>
        <v>156.20599999999999</v>
      </c>
      <c r="C5" s="29">
        <f t="shared" ref="C5:C19" si="1">(G5*I5)/1000</f>
        <v>236.5</v>
      </c>
      <c r="D5" s="29">
        <f t="shared" ref="D5:D19" si="2">(G5*J5)/1000</f>
        <v>368.5</v>
      </c>
      <c r="E5" s="29">
        <f t="shared" ref="E5:E19" si="3">(G5*K5)/1000</f>
        <v>443</v>
      </c>
      <c r="F5" s="29">
        <f t="shared" ref="F5:F19" si="4">(G5*L5)/1000</f>
        <v>629.5</v>
      </c>
      <c r="G5" s="45">
        <v>500</v>
      </c>
      <c r="H5" s="49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  <c r="P5" s="64"/>
      <c r="Q5" s="65"/>
      <c r="R5" s="65"/>
      <c r="S5" s="66"/>
      <c r="T5" s="67"/>
      <c r="U5" s="65"/>
      <c r="V5" s="28"/>
    </row>
    <row r="6" spans="1:22" ht="12.75" x14ac:dyDescent="0.2">
      <c r="A6" s="29">
        <f t="shared" si="0"/>
        <v>187.44719999999998</v>
      </c>
      <c r="C6" s="29">
        <f t="shared" si="1"/>
        <v>283.8</v>
      </c>
      <c r="D6" s="29">
        <f t="shared" si="2"/>
        <v>442.2</v>
      </c>
      <c r="E6" s="29">
        <f t="shared" si="3"/>
        <v>531.6</v>
      </c>
      <c r="F6" s="29">
        <f t="shared" si="4"/>
        <v>755.4</v>
      </c>
      <c r="G6" s="45">
        <v>600</v>
      </c>
      <c r="H6" s="49">
        <f t="shared" si="5"/>
        <v>312.41199999999998</v>
      </c>
      <c r="I6">
        <v>473</v>
      </c>
      <c r="J6">
        <v>737</v>
      </c>
      <c r="K6">
        <v>886</v>
      </c>
      <c r="L6">
        <v>1259</v>
      </c>
      <c r="P6" s="8" t="s">
        <v>0</v>
      </c>
      <c r="Q6" s="9"/>
      <c r="R6" s="10"/>
      <c r="S6" s="32"/>
      <c r="T6" s="9"/>
      <c r="U6" s="9"/>
    </row>
    <row r="7" spans="1:22" ht="12.75" x14ac:dyDescent="0.2">
      <c r="A7" s="29">
        <f t="shared" si="0"/>
        <v>218.2236</v>
      </c>
      <c r="C7" s="29">
        <f t="shared" si="1"/>
        <v>331.1</v>
      </c>
      <c r="D7" s="29">
        <f t="shared" si="2"/>
        <v>515.9</v>
      </c>
      <c r="E7" s="29">
        <f t="shared" si="3"/>
        <v>620.20000000000005</v>
      </c>
      <c r="F7" s="29">
        <f t="shared" si="4"/>
        <v>881.3</v>
      </c>
      <c r="G7" s="45">
        <v>700</v>
      </c>
      <c r="H7" s="49">
        <f>332*0.939</f>
        <v>311.74799999999999</v>
      </c>
      <c r="I7">
        <v>473</v>
      </c>
      <c r="J7">
        <v>737</v>
      </c>
      <c r="K7">
        <v>886</v>
      </c>
      <c r="L7">
        <v>1259</v>
      </c>
      <c r="P7" s="8" t="s">
        <v>9</v>
      </c>
      <c r="Q7" s="11"/>
      <c r="R7" s="11"/>
      <c r="S7" s="33"/>
      <c r="T7" s="11"/>
      <c r="U7" s="11"/>
      <c r="V7" s="28" t="s">
        <v>15</v>
      </c>
    </row>
    <row r="8" spans="1:22" ht="19.5" x14ac:dyDescent="0.35">
      <c r="A8" s="29">
        <f t="shared" si="0"/>
        <v>249.92959999999997</v>
      </c>
      <c r="C8" s="29">
        <f t="shared" si="1"/>
        <v>378.4</v>
      </c>
      <c r="D8" s="29">
        <f t="shared" si="2"/>
        <v>589.6</v>
      </c>
      <c r="E8" s="29">
        <f t="shared" si="3"/>
        <v>708.8</v>
      </c>
      <c r="F8" s="29">
        <f t="shared" si="4"/>
        <v>1007.2</v>
      </c>
      <c r="G8" s="45">
        <v>800</v>
      </c>
      <c r="H8" s="49">
        <f t="shared" si="5"/>
        <v>312.41199999999998</v>
      </c>
      <c r="I8">
        <v>473</v>
      </c>
      <c r="J8">
        <v>737</v>
      </c>
      <c r="K8">
        <v>886</v>
      </c>
      <c r="L8">
        <v>1259</v>
      </c>
      <c r="P8" s="12"/>
      <c r="Q8" s="13" t="s">
        <v>11</v>
      </c>
      <c r="R8" s="14"/>
      <c r="S8" s="34"/>
      <c r="T8" s="50"/>
      <c r="U8" s="15" t="s">
        <v>0</v>
      </c>
    </row>
    <row r="9" spans="1:22" ht="19.5" x14ac:dyDescent="0.35">
      <c r="A9" s="29">
        <f t="shared" si="0"/>
        <v>281.17079999999999</v>
      </c>
      <c r="C9" s="29">
        <v>425.7</v>
      </c>
      <c r="D9" s="29">
        <f t="shared" si="2"/>
        <v>663.3</v>
      </c>
      <c r="E9" s="29">
        <f t="shared" si="3"/>
        <v>797.4</v>
      </c>
      <c r="F9" s="29">
        <f t="shared" si="4"/>
        <v>1133.0999999999999</v>
      </c>
      <c r="G9" s="45">
        <v>900</v>
      </c>
      <c r="H9" s="49">
        <f t="shared" si="5"/>
        <v>312.41199999999998</v>
      </c>
      <c r="I9">
        <v>473</v>
      </c>
      <c r="J9">
        <v>737</v>
      </c>
      <c r="K9">
        <v>886</v>
      </c>
      <c r="L9">
        <v>1259</v>
      </c>
      <c r="P9" s="54"/>
      <c r="Q9" s="55"/>
      <c r="R9" s="56"/>
      <c r="S9" s="53"/>
      <c r="T9" s="57"/>
      <c r="U9" s="58"/>
    </row>
    <row r="10" spans="1:22" ht="12.75" x14ac:dyDescent="0.2">
      <c r="A10" s="29">
        <f t="shared" si="0"/>
        <v>312.41199999999998</v>
      </c>
      <c r="C10" s="29">
        <f t="shared" si="1"/>
        <v>473</v>
      </c>
      <c r="D10" s="29">
        <f t="shared" si="2"/>
        <v>737</v>
      </c>
      <c r="E10" s="29">
        <f t="shared" si="3"/>
        <v>886</v>
      </c>
      <c r="F10" s="29">
        <f t="shared" si="4"/>
        <v>1259</v>
      </c>
      <c r="G10" s="45">
        <v>1000</v>
      </c>
      <c r="H10" s="49">
        <f t="shared" si="5"/>
        <v>312.41199999999998</v>
      </c>
      <c r="I10">
        <v>473</v>
      </c>
      <c r="J10">
        <v>737</v>
      </c>
      <c r="K10">
        <v>886</v>
      </c>
      <c r="L10">
        <v>1259</v>
      </c>
      <c r="P10" s="29">
        <v>400</v>
      </c>
      <c r="Q10" s="17">
        <f>'Ark2'!A4*$V$2</f>
        <v>64.986223366588291</v>
      </c>
      <c r="R10" s="19">
        <f>'Ark2'!C4*$V$2</f>
        <v>98.39085455230996</v>
      </c>
      <c r="S10" s="17">
        <f>'Ark2'!D4*$V$2</f>
        <v>153.30668034894811</v>
      </c>
      <c r="T10" s="19">
        <f>'Ark2'!E4*$V$2</f>
        <v>184.300839605384</v>
      </c>
      <c r="U10" s="17">
        <f>'Ark2'!F4*$V$2</f>
        <v>261.89024499230078</v>
      </c>
      <c r="V10" s="28" t="s">
        <v>16</v>
      </c>
    </row>
    <row r="11" spans="1:22" ht="12.75" x14ac:dyDescent="0.2">
      <c r="A11" s="29">
        <f t="shared" si="0"/>
        <v>343.65319999999997</v>
      </c>
      <c r="C11" s="29">
        <v>520.29999999999995</v>
      </c>
      <c r="D11" s="29">
        <f t="shared" si="2"/>
        <v>810.7</v>
      </c>
      <c r="E11" s="29">
        <f t="shared" si="3"/>
        <v>974.6</v>
      </c>
      <c r="F11" s="29">
        <f t="shared" si="4"/>
        <v>1384.9</v>
      </c>
      <c r="G11" s="45">
        <v>1100</v>
      </c>
      <c r="H11" s="49">
        <f t="shared" si="5"/>
        <v>312.41199999999998</v>
      </c>
      <c r="I11">
        <v>473</v>
      </c>
      <c r="J11">
        <v>737</v>
      </c>
      <c r="K11">
        <v>886</v>
      </c>
      <c r="L11">
        <v>1259</v>
      </c>
      <c r="P11" s="16">
        <v>500</v>
      </c>
      <c r="Q11" s="17">
        <f>'Ark2'!A5*$V$2</f>
        <v>81.232779208235357</v>
      </c>
      <c r="R11" s="19">
        <f>'Ark2'!C5*$V$2</f>
        <v>122.98856819038747</v>
      </c>
      <c r="S11" s="17">
        <f>'Ark2'!D5*$V$2</f>
        <v>191.63335043618511</v>
      </c>
      <c r="T11" s="19">
        <f>'Ark2'!E5*$V$2</f>
        <v>230.37604950673</v>
      </c>
      <c r="U11" s="17">
        <f>'Ark2'!F5*$V$2</f>
        <v>327.36280624037596</v>
      </c>
    </row>
    <row r="12" spans="1:22" ht="12.75" x14ac:dyDescent="0.2">
      <c r="A12" s="29">
        <f t="shared" si="0"/>
        <v>374.89439999999996</v>
      </c>
      <c r="C12" s="29">
        <f t="shared" si="1"/>
        <v>567.6</v>
      </c>
      <c r="D12" s="29">
        <f t="shared" si="2"/>
        <v>884.4</v>
      </c>
      <c r="E12" s="29">
        <f t="shared" si="3"/>
        <v>1063.2</v>
      </c>
      <c r="F12" s="29">
        <f t="shared" si="4"/>
        <v>1510.8</v>
      </c>
      <c r="G12" s="45">
        <v>1200</v>
      </c>
      <c r="H12" s="49">
        <f t="shared" si="5"/>
        <v>312.41199999999998</v>
      </c>
      <c r="I12">
        <v>473</v>
      </c>
      <c r="J12">
        <v>737</v>
      </c>
      <c r="K12">
        <v>886</v>
      </c>
      <c r="L12">
        <v>1259</v>
      </c>
      <c r="P12" s="18">
        <v>600</v>
      </c>
      <c r="Q12" s="17">
        <f>'Ark2'!A6*$V$2</f>
        <v>97.479335049882437</v>
      </c>
      <c r="R12" s="19">
        <f>'Ark2'!C6*$V$2</f>
        <v>147.58628182846496</v>
      </c>
      <c r="S12" s="17">
        <f>'Ark2'!D6*$V$2</f>
        <v>229.96002052342214</v>
      </c>
      <c r="T12" s="19">
        <f>'Ark2'!E6*$V$2</f>
        <v>276.451259408076</v>
      </c>
      <c r="U12" s="17">
        <f>'Ark2'!F6*$V$2</f>
        <v>392.83536748845114</v>
      </c>
    </row>
    <row r="13" spans="1:22" ht="12.75" x14ac:dyDescent="0.2">
      <c r="A13" s="29">
        <f t="shared" si="0"/>
        <v>436.91199999999998</v>
      </c>
      <c r="C13" s="29">
        <f t="shared" si="1"/>
        <v>662.2</v>
      </c>
      <c r="D13" s="29">
        <f t="shared" si="2"/>
        <v>1031.8</v>
      </c>
      <c r="E13" s="29">
        <f t="shared" si="3"/>
        <v>1240.4000000000001</v>
      </c>
      <c r="F13" s="29">
        <f t="shared" si="4"/>
        <v>1762.6</v>
      </c>
      <c r="G13" s="45">
        <v>1400</v>
      </c>
      <c r="H13" s="49">
        <f>332*0.94</f>
        <v>312.08</v>
      </c>
      <c r="I13">
        <v>473</v>
      </c>
      <c r="J13">
        <v>737</v>
      </c>
      <c r="K13">
        <v>886</v>
      </c>
      <c r="L13">
        <v>1259</v>
      </c>
      <c r="P13" s="18">
        <v>700</v>
      </c>
      <c r="Q13" s="17">
        <f>'Ark2'!A7*'Ark2'!V2</f>
        <v>113.48417805222765</v>
      </c>
      <c r="R13" s="19">
        <f>'Ark2'!C7*$V$2</f>
        <v>172.18399546654246</v>
      </c>
      <c r="S13" s="17">
        <f>'Ark2'!D7*$V$2</f>
        <v>268.28669061065915</v>
      </c>
      <c r="T13" s="19">
        <f>'Ark2'!E7*$V$2</f>
        <v>322.52646930942205</v>
      </c>
      <c r="U13" s="17">
        <f>'Ark2'!F7*$V$2</f>
        <v>458.30792873652626</v>
      </c>
    </row>
    <row r="14" spans="1:22" ht="12.75" x14ac:dyDescent="0.2">
      <c r="A14" s="29">
        <f t="shared" si="0"/>
        <v>499.32799999999997</v>
      </c>
      <c r="C14" s="29">
        <f t="shared" si="1"/>
        <v>756.8</v>
      </c>
      <c r="D14" s="29">
        <f t="shared" si="2"/>
        <v>1179.2</v>
      </c>
      <c r="E14" s="29">
        <f t="shared" si="3"/>
        <v>1417.6</v>
      </c>
      <c r="F14" s="29">
        <f t="shared" si="4"/>
        <v>2014.4</v>
      </c>
      <c r="G14" s="45">
        <v>1600</v>
      </c>
      <c r="H14" s="49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  <c r="P14" s="18">
        <v>800</v>
      </c>
      <c r="Q14" s="17">
        <f>'Ark2'!A8*$V$2</f>
        <v>129.97244673317658</v>
      </c>
      <c r="R14" s="19">
        <f>'Ark2'!C8*$V$2</f>
        <v>196.78170910461992</v>
      </c>
      <c r="S14" s="17">
        <f>'Ark2'!D8*$V$2</f>
        <v>306.61336069789621</v>
      </c>
      <c r="T14" s="19">
        <f>'Ark2'!E8*$V$2</f>
        <v>368.601679210768</v>
      </c>
      <c r="U14" s="17">
        <f>'Ark2'!F8*$V$2</f>
        <v>523.78048998460156</v>
      </c>
    </row>
    <row r="15" spans="1:22" ht="12.75" x14ac:dyDescent="0.2">
      <c r="A15" s="29">
        <f t="shared" si="0"/>
        <v>561.74400000000003</v>
      </c>
      <c r="C15" s="29">
        <f t="shared" si="1"/>
        <v>851.4</v>
      </c>
      <c r="D15" s="29">
        <f t="shared" si="2"/>
        <v>1326.6</v>
      </c>
      <c r="E15" s="29">
        <f t="shared" si="3"/>
        <v>1594.8</v>
      </c>
      <c r="F15" s="29">
        <f t="shared" si="4"/>
        <v>2266.1999999999998</v>
      </c>
      <c r="G15" s="45">
        <v>1800</v>
      </c>
      <c r="H15" s="49">
        <f t="shared" si="6"/>
        <v>312.08</v>
      </c>
      <c r="I15">
        <v>473</v>
      </c>
      <c r="J15">
        <v>737</v>
      </c>
      <c r="K15">
        <v>886</v>
      </c>
      <c r="L15">
        <v>1259</v>
      </c>
      <c r="P15" s="18">
        <v>900</v>
      </c>
      <c r="Q15" s="17">
        <f>'Ark2'!A9*$V$2</f>
        <v>146.21900257482366</v>
      </c>
      <c r="R15" s="19">
        <f>'Ark2'!C9*$V$2</f>
        <v>221.37942274269744</v>
      </c>
      <c r="S15" s="17">
        <f>'Ark2'!D9*$V$2</f>
        <v>344.94003078513322</v>
      </c>
      <c r="T15" s="19">
        <f>'Ark2'!E9*$V$2</f>
        <v>414.676889112114</v>
      </c>
      <c r="U15" s="17">
        <f>'Ark2'!F9*$V$2</f>
        <v>589.25305123267663</v>
      </c>
    </row>
    <row r="16" spans="1:22" ht="12.75" x14ac:dyDescent="0.2">
      <c r="A16" s="29">
        <f t="shared" si="0"/>
        <v>624.16</v>
      </c>
      <c r="C16" s="29">
        <f t="shared" si="1"/>
        <v>946</v>
      </c>
      <c r="D16" s="29">
        <f t="shared" si="2"/>
        <v>1474</v>
      </c>
      <c r="E16" s="29">
        <f t="shared" si="3"/>
        <v>1772</v>
      </c>
      <c r="F16" s="29">
        <f t="shared" si="4"/>
        <v>2518</v>
      </c>
      <c r="G16" s="45">
        <v>2000</v>
      </c>
      <c r="H16" s="49">
        <f t="shared" si="6"/>
        <v>312.08</v>
      </c>
      <c r="I16">
        <v>473</v>
      </c>
      <c r="J16">
        <v>737</v>
      </c>
      <c r="K16">
        <v>886</v>
      </c>
      <c r="L16">
        <v>1259</v>
      </c>
      <c r="P16" s="18">
        <v>1000</v>
      </c>
      <c r="Q16" s="17">
        <f>'Ark2'!A10*$V$2</f>
        <v>162.46555841647071</v>
      </c>
      <c r="R16" s="19">
        <f>'Ark2'!C10*$V$2</f>
        <v>245.97713638077494</v>
      </c>
      <c r="S16" s="17">
        <f>'Ark2'!D10*$V$2</f>
        <v>383.26670087237022</v>
      </c>
      <c r="T16" s="19">
        <f>'Ark2'!E10*$V$2</f>
        <v>460.75209901346</v>
      </c>
      <c r="U16" s="17">
        <f>'Ark2'!F10*$V$2</f>
        <v>654.72561248075192</v>
      </c>
    </row>
    <row r="17" spans="1:21" ht="12.75" x14ac:dyDescent="0.2">
      <c r="A17" s="29">
        <f t="shared" si="0"/>
        <v>717.78399999999999</v>
      </c>
      <c r="C17" s="29">
        <f t="shared" si="1"/>
        <v>1087.9000000000001</v>
      </c>
      <c r="D17" s="29">
        <f t="shared" si="2"/>
        <v>1695.1</v>
      </c>
      <c r="E17" s="29">
        <f t="shared" si="3"/>
        <v>2037.8</v>
      </c>
      <c r="F17" s="29">
        <f t="shared" si="4"/>
        <v>2895.7</v>
      </c>
      <c r="G17" s="37">
        <v>2300</v>
      </c>
      <c r="H17" s="49">
        <f t="shared" si="6"/>
        <v>312.08</v>
      </c>
      <c r="I17">
        <v>473</v>
      </c>
      <c r="J17">
        <v>737</v>
      </c>
      <c r="K17">
        <v>886</v>
      </c>
      <c r="L17">
        <v>1259</v>
      </c>
      <c r="P17" s="18">
        <v>1100</v>
      </c>
      <c r="Q17" s="17">
        <f>'Ark2'!A11*$V$2</f>
        <v>178.71211425811779</v>
      </c>
      <c r="R17" s="19">
        <f>'Ark2'!C11*$V$2</f>
        <v>270.57485001885237</v>
      </c>
      <c r="S17" s="17">
        <f>'Ark2'!D11*$V$2</f>
        <v>421.59337095960728</v>
      </c>
      <c r="T17" s="19">
        <f>'Ark2'!E11*$V$2</f>
        <v>506.82730891480605</v>
      </c>
      <c r="U17" s="17">
        <f>'Ark2'!F11*$V$2</f>
        <v>720.1981737288271</v>
      </c>
    </row>
    <row r="18" spans="1:21" ht="12.75" x14ac:dyDescent="0.2">
      <c r="A18" s="29">
        <f t="shared" si="0"/>
        <v>811.40800000000002</v>
      </c>
      <c r="C18" s="29">
        <f t="shared" si="1"/>
        <v>1229.8</v>
      </c>
      <c r="D18" s="29">
        <f t="shared" si="2"/>
        <v>1916.2</v>
      </c>
      <c r="E18" s="29">
        <f t="shared" si="3"/>
        <v>2303.6</v>
      </c>
      <c r="F18" s="29">
        <f t="shared" si="4"/>
        <v>3273.4</v>
      </c>
      <c r="G18" s="37">
        <v>2600</v>
      </c>
      <c r="H18" s="49">
        <f t="shared" si="6"/>
        <v>312.08</v>
      </c>
      <c r="I18">
        <v>473</v>
      </c>
      <c r="J18">
        <v>737</v>
      </c>
      <c r="K18">
        <v>886</v>
      </c>
      <c r="L18">
        <v>1259</v>
      </c>
      <c r="P18" s="18">
        <v>1200</v>
      </c>
      <c r="Q18" s="17">
        <f>'Ark2'!A12*$V$2</f>
        <v>194.95867009976487</v>
      </c>
      <c r="R18" s="19">
        <f>'Ark2'!C12*$V$2</f>
        <v>295.17256365692992</v>
      </c>
      <c r="S18" s="17">
        <f>'Ark2'!D12*$V$2</f>
        <v>459.92004104684429</v>
      </c>
      <c r="T18" s="19">
        <f>'Ark2'!E12*$V$2</f>
        <v>552.902518816152</v>
      </c>
      <c r="U18" s="17">
        <f>'Ark2'!F12*$V$2</f>
        <v>785.67073497690228</v>
      </c>
    </row>
    <row r="19" spans="1:21" ht="13.5" thickBot="1" x14ac:dyDescent="0.25">
      <c r="A19" s="29">
        <f t="shared" si="0"/>
        <v>936.24</v>
      </c>
      <c r="C19" s="29">
        <f t="shared" si="1"/>
        <v>1419</v>
      </c>
      <c r="D19" s="29">
        <f t="shared" si="2"/>
        <v>2211</v>
      </c>
      <c r="E19" s="29">
        <f t="shared" si="3"/>
        <v>2658</v>
      </c>
      <c r="F19" s="29">
        <f t="shared" si="4"/>
        <v>3777</v>
      </c>
      <c r="G19" s="37">
        <v>3000</v>
      </c>
      <c r="H19" s="49">
        <f t="shared" si="6"/>
        <v>312.08</v>
      </c>
      <c r="I19">
        <v>473</v>
      </c>
      <c r="J19">
        <v>737</v>
      </c>
      <c r="K19">
        <v>886</v>
      </c>
      <c r="L19">
        <v>1259</v>
      </c>
      <c r="P19" s="18"/>
      <c r="Q19" s="17"/>
      <c r="R19" s="19"/>
      <c r="S19" s="17"/>
      <c r="T19" s="19"/>
      <c r="U19" s="17"/>
    </row>
    <row r="20" spans="1:21" ht="26.1" customHeight="1" thickBot="1" x14ac:dyDescent="0.35">
      <c r="A20" s="41" t="s">
        <v>28</v>
      </c>
      <c r="B20" s="42"/>
      <c r="C20" s="44"/>
      <c r="D20" s="42"/>
      <c r="E20" s="42"/>
      <c r="F20" s="43"/>
      <c r="P20" s="18">
        <v>1400</v>
      </c>
      <c r="Q20" s="17">
        <f>'Ark2'!A13*$V$2</f>
        <v>227.21006894375714</v>
      </c>
      <c r="R20" s="19">
        <f>'Ark2'!C13*$V$2</f>
        <v>344.36799093308491</v>
      </c>
      <c r="S20" s="17">
        <f>'Ark2'!D13*$V$2</f>
        <v>536.5733812213183</v>
      </c>
      <c r="T20" s="19">
        <f>'Ark2'!E13*$V$2</f>
        <v>645.05293861884411</v>
      </c>
      <c r="U20" s="17">
        <f>'Ark2'!F13*$V$2</f>
        <v>916.61585747305253</v>
      </c>
    </row>
    <row r="21" spans="1:21" ht="26.1" customHeight="1" thickBot="1" x14ac:dyDescent="0.35">
      <c r="A21" s="41">
        <v>10</v>
      </c>
      <c r="B21" s="42"/>
      <c r="C21" s="42">
        <v>11</v>
      </c>
      <c r="D21" s="42">
        <v>21</v>
      </c>
      <c r="E21" s="42">
        <v>22</v>
      </c>
      <c r="F21" s="43">
        <v>33</v>
      </c>
      <c r="H21" s="47">
        <v>10</v>
      </c>
      <c r="I21" s="42">
        <v>11</v>
      </c>
      <c r="J21" s="42">
        <v>21</v>
      </c>
      <c r="K21" s="42">
        <v>22</v>
      </c>
      <c r="L21" s="43">
        <v>33</v>
      </c>
      <c r="P21" s="18">
        <v>1600</v>
      </c>
      <c r="Q21" s="17">
        <f>'Ark2'!A14*$V$2</f>
        <v>259.66865022143674</v>
      </c>
      <c r="R21" s="19">
        <f>'Ark2'!C14*$V$2</f>
        <v>393.56341820923984</v>
      </c>
      <c r="S21" s="17">
        <f>'Ark2'!D14*$V$2</f>
        <v>613.22672139579242</v>
      </c>
      <c r="T21" s="19">
        <f>'Ark2'!E14*$V$2</f>
        <v>737.203358421536</v>
      </c>
      <c r="U21" s="17">
        <f>'Ark2'!F14*$V$2</f>
        <v>1047.5609799692031</v>
      </c>
    </row>
    <row r="22" spans="1:21" x14ac:dyDescent="0.3">
      <c r="A22" s="80">
        <f t="shared" ref="A22:A37" si="7">(G22*H22)/1000</f>
        <v>161.53880000000001</v>
      </c>
      <c r="C22" s="29">
        <f>(G22*I22)/1000</f>
        <v>255.2</v>
      </c>
      <c r="D22" s="29">
        <f>(G22*J22)/1000</f>
        <v>386</v>
      </c>
      <c r="E22" s="29">
        <f>(G22*K22)/1000</f>
        <v>466.4</v>
      </c>
      <c r="F22" s="29">
        <f>(G22*L22)/1000</f>
        <v>655.20000000000005</v>
      </c>
      <c r="G22" s="45">
        <v>400</v>
      </c>
      <c r="H22" s="46">
        <f>431*0.937</f>
        <v>403.84700000000004</v>
      </c>
      <c r="I22">
        <v>638</v>
      </c>
      <c r="J22">
        <v>965</v>
      </c>
      <c r="K22">
        <v>1166</v>
      </c>
      <c r="L22">
        <v>1638</v>
      </c>
      <c r="P22" s="18">
        <v>1800</v>
      </c>
      <c r="Q22" s="17">
        <f>'Ark2'!A15*$V$2</f>
        <v>292.12723149911636</v>
      </c>
      <c r="R22" s="19">
        <f>'Ark2'!C15*$V$2</f>
        <v>442.75884548539489</v>
      </c>
      <c r="S22" s="17">
        <f>'Ark2'!D15*$V$2</f>
        <v>689.88006157026643</v>
      </c>
      <c r="T22" s="19">
        <f>'Ark2'!E15*$V$2</f>
        <v>829.35377822422799</v>
      </c>
      <c r="U22" s="17">
        <f>'Ark2'!F15*$V$2</f>
        <v>1178.5061024653533</v>
      </c>
    </row>
    <row r="23" spans="1:21" x14ac:dyDescent="0.3">
      <c r="A23" s="80">
        <f t="shared" si="7"/>
        <v>202.57</v>
      </c>
      <c r="C23" s="29">
        <f t="shared" ref="C23:C37" si="8">(G23*I23)/1000</f>
        <v>319</v>
      </c>
      <c r="D23" s="29">
        <f t="shared" ref="D23:D37" si="9">(G23*J23)/1000</f>
        <v>482.5</v>
      </c>
      <c r="E23" s="29">
        <f t="shared" ref="E23:E37" si="10">(G23*K23)/1000</f>
        <v>583</v>
      </c>
      <c r="F23" s="29">
        <f t="shared" ref="F23:F37" si="11">(G23*L23)/1000</f>
        <v>819</v>
      </c>
      <c r="G23" s="45">
        <v>500</v>
      </c>
      <c r="H23" s="46">
        <f>431*0.94</f>
        <v>405.14</v>
      </c>
      <c r="I23">
        <v>638</v>
      </c>
      <c r="J23">
        <v>965</v>
      </c>
      <c r="K23">
        <v>1166</v>
      </c>
      <c r="L23">
        <v>1638</v>
      </c>
      <c r="P23" s="18">
        <v>2000</v>
      </c>
      <c r="Q23" s="17">
        <f>'Ark2'!A16*$V$2</f>
        <v>324.58581277679593</v>
      </c>
      <c r="R23" s="19">
        <f>'Ark2'!C16*$V$2</f>
        <v>491.95427276154987</v>
      </c>
      <c r="S23" s="17">
        <f>'Ark2'!D16*$V$2</f>
        <v>766.53340174474044</v>
      </c>
      <c r="T23" s="19">
        <f>'Ark2'!E16*$V$2</f>
        <v>921.50419802691999</v>
      </c>
      <c r="U23" s="17">
        <f>'Ark2'!F16*$V$2</f>
        <v>1309.4512249615038</v>
      </c>
    </row>
    <row r="24" spans="1:21" x14ac:dyDescent="0.3">
      <c r="A24" s="80">
        <f t="shared" si="7"/>
        <v>243.60119999999998</v>
      </c>
      <c r="C24" s="29">
        <f t="shared" si="8"/>
        <v>382.8</v>
      </c>
      <c r="D24" s="29">
        <f t="shared" si="9"/>
        <v>579</v>
      </c>
      <c r="E24" s="29">
        <f t="shared" si="10"/>
        <v>699.6</v>
      </c>
      <c r="F24" s="29">
        <f t="shared" si="11"/>
        <v>982.8</v>
      </c>
      <c r="G24" s="45">
        <v>600</v>
      </c>
      <c r="H24" s="46">
        <f>431*0.942</f>
        <v>406.00199999999995</v>
      </c>
      <c r="I24">
        <v>638</v>
      </c>
      <c r="J24">
        <v>965</v>
      </c>
      <c r="K24">
        <v>1166</v>
      </c>
      <c r="L24">
        <v>1638</v>
      </c>
      <c r="P24" s="18">
        <v>2300</v>
      </c>
      <c r="Q24" s="17">
        <f>'Ark2'!A17*$V$2</f>
        <v>373.27368469331532</v>
      </c>
      <c r="R24" s="17">
        <f>'Ark2'!C17*$V$2</f>
        <v>565.74741367578235</v>
      </c>
      <c r="S24" s="17">
        <f>'Ark2'!D17*$V$2</f>
        <v>881.51341200645152</v>
      </c>
      <c r="T24" s="17">
        <f>'Ark2'!E17*$V$2</f>
        <v>1059.729827730958</v>
      </c>
      <c r="U24" s="17">
        <f>'Ark2'!F17*$V$2</f>
        <v>1505.8689087057292</v>
      </c>
    </row>
    <row r="25" spans="1:21" x14ac:dyDescent="0.3">
      <c r="A25" s="80">
        <f t="shared" si="7"/>
        <v>284.20139999999998</v>
      </c>
      <c r="C25" s="29">
        <f t="shared" si="8"/>
        <v>446.6</v>
      </c>
      <c r="D25" s="29">
        <f t="shared" si="9"/>
        <v>675.5</v>
      </c>
      <c r="E25" s="29">
        <f t="shared" si="10"/>
        <v>816.2</v>
      </c>
      <c r="F25" s="29">
        <f t="shared" si="11"/>
        <v>1146.5999999999999</v>
      </c>
      <c r="G25" s="45">
        <v>700</v>
      </c>
      <c r="H25" s="46">
        <f>431*0.942</f>
        <v>406.00199999999995</v>
      </c>
      <c r="I25">
        <v>638</v>
      </c>
      <c r="J25">
        <v>965</v>
      </c>
      <c r="K25">
        <v>1166</v>
      </c>
      <c r="L25">
        <v>1638</v>
      </c>
      <c r="P25" s="18">
        <v>2600</v>
      </c>
      <c r="Q25" s="17">
        <f>'Ark2'!A18*$V$2</f>
        <v>421.96155660983476</v>
      </c>
      <c r="R25" s="17">
        <f>'Ark2'!C18*$V$2</f>
        <v>639.54055459001484</v>
      </c>
      <c r="S25" s="17">
        <f>'Ark2'!D18*$V$2</f>
        <v>996.4934222681627</v>
      </c>
      <c r="T25" s="17">
        <f>'Ark2'!E18*$V$2</f>
        <v>1197.9554574349961</v>
      </c>
      <c r="U25" s="17">
        <f>'Ark2'!F18*$V$2</f>
        <v>1702.2865924499549</v>
      </c>
    </row>
    <row r="26" spans="1:21" x14ac:dyDescent="0.3">
      <c r="A26" s="80">
        <f t="shared" si="7"/>
        <v>324.80159999999995</v>
      </c>
      <c r="C26" s="29">
        <f t="shared" si="8"/>
        <v>510.4</v>
      </c>
      <c r="D26" s="29">
        <f t="shared" si="9"/>
        <v>772</v>
      </c>
      <c r="E26" s="29">
        <f t="shared" si="10"/>
        <v>932.8</v>
      </c>
      <c r="F26" s="29">
        <f t="shared" si="11"/>
        <v>1310.4000000000001</v>
      </c>
      <c r="G26" s="45">
        <v>800</v>
      </c>
      <c r="H26" s="46">
        <f>431*0.942</f>
        <v>406.00199999999995</v>
      </c>
      <c r="I26">
        <v>638</v>
      </c>
      <c r="J26">
        <v>965</v>
      </c>
      <c r="K26">
        <v>1166</v>
      </c>
      <c r="L26">
        <v>1638</v>
      </c>
      <c r="P26" s="18">
        <v>3000</v>
      </c>
      <c r="Q26" s="17">
        <f>'Ark2'!A19*$V$2</f>
        <v>486.8787191651939</v>
      </c>
      <c r="R26" s="17">
        <f>'Ark2'!C19*$V$2</f>
        <v>737.93140914232481</v>
      </c>
      <c r="S26" s="17">
        <f>'Ark2'!D19*$V$2</f>
        <v>1149.8001026171107</v>
      </c>
      <c r="T26" s="17">
        <f>'Ark2'!E19*$V$2</f>
        <v>1382.2562970403801</v>
      </c>
      <c r="U26" s="17">
        <f>'Ark2'!F19*$V$2</f>
        <v>1964.1768374422556</v>
      </c>
    </row>
    <row r="27" spans="1:21" x14ac:dyDescent="0.3">
      <c r="A27" s="80">
        <f t="shared" si="7"/>
        <v>365.40179999999992</v>
      </c>
      <c r="C27" s="29">
        <v>574.20000000000005</v>
      </c>
      <c r="D27" s="29">
        <f t="shared" si="9"/>
        <v>868.5</v>
      </c>
      <c r="E27" s="29">
        <f t="shared" si="10"/>
        <v>1049.4000000000001</v>
      </c>
      <c r="F27" s="29">
        <f t="shared" si="11"/>
        <v>1474.2</v>
      </c>
      <c r="G27" s="45">
        <v>900</v>
      </c>
      <c r="H27" s="46">
        <f>431*0.942</f>
        <v>406.00199999999995</v>
      </c>
      <c r="I27">
        <v>638</v>
      </c>
      <c r="J27">
        <v>965</v>
      </c>
      <c r="K27">
        <v>1166</v>
      </c>
      <c r="L27">
        <v>1638</v>
      </c>
      <c r="P27" s="18"/>
      <c r="Q27" s="17"/>
      <c r="R27" s="17"/>
      <c r="S27" s="35"/>
      <c r="T27" s="17"/>
      <c r="U27" s="17"/>
    </row>
    <row r="28" spans="1:21" ht="21" x14ac:dyDescent="0.35">
      <c r="A28" s="80">
        <f t="shared" si="7"/>
        <v>408.15699999999998</v>
      </c>
      <c r="C28" s="29">
        <f t="shared" si="8"/>
        <v>638</v>
      </c>
      <c r="D28" s="29">
        <f t="shared" si="9"/>
        <v>965</v>
      </c>
      <c r="E28" s="29">
        <f t="shared" si="10"/>
        <v>1166</v>
      </c>
      <c r="F28" s="29">
        <f t="shared" si="11"/>
        <v>1638</v>
      </c>
      <c r="G28" s="45">
        <v>1000</v>
      </c>
      <c r="H28" s="46">
        <f>431*0.947</f>
        <v>408.15699999999998</v>
      </c>
      <c r="I28">
        <v>638</v>
      </c>
      <c r="J28">
        <v>965</v>
      </c>
      <c r="K28">
        <v>1166</v>
      </c>
      <c r="L28">
        <v>1638</v>
      </c>
      <c r="P28" s="12" t="s">
        <v>0</v>
      </c>
      <c r="Q28" s="13" t="s">
        <v>17</v>
      </c>
      <c r="R28" s="14"/>
      <c r="S28" s="36"/>
      <c r="T28" s="21"/>
      <c r="U28" s="22"/>
    </row>
    <row r="29" spans="1:21" x14ac:dyDescent="0.3">
      <c r="A29" s="80">
        <f t="shared" si="7"/>
        <v>446.12809999999996</v>
      </c>
      <c r="C29" s="29">
        <v>701.8</v>
      </c>
      <c r="D29" s="29">
        <f t="shared" si="9"/>
        <v>1061.5</v>
      </c>
      <c r="E29" s="29">
        <f t="shared" si="10"/>
        <v>1282.5999999999999</v>
      </c>
      <c r="F29" s="29">
        <f t="shared" si="11"/>
        <v>1801.8</v>
      </c>
      <c r="G29" s="45">
        <v>1100</v>
      </c>
      <c r="H29" s="46">
        <f>431*0.941</f>
        <v>405.57099999999997</v>
      </c>
      <c r="I29">
        <v>638</v>
      </c>
      <c r="J29">
        <v>965</v>
      </c>
      <c r="K29">
        <v>1166</v>
      </c>
      <c r="L29">
        <v>1638</v>
      </c>
      <c r="P29" s="29">
        <v>400</v>
      </c>
      <c r="Q29" s="17">
        <f>'Ark2'!A22*$V$2</f>
        <v>84.006028410965598</v>
      </c>
      <c r="R29" s="17">
        <f>'Ark2'!C22*$V$2</f>
        <v>132.71324567520878</v>
      </c>
      <c r="S29" s="17">
        <f>'Ark2'!D22*$V$2</f>
        <v>200.73398444604464</v>
      </c>
      <c r="T29" s="19">
        <f>'Ark2'!E22*$V$2</f>
        <v>242.54489726848504</v>
      </c>
      <c r="U29" s="17">
        <f>'Ark2'!F22*$V$2</f>
        <v>340.72773732914112</v>
      </c>
    </row>
    <row r="30" spans="1:21" x14ac:dyDescent="0.3">
      <c r="A30" s="80">
        <f t="shared" si="7"/>
        <v>486.16800000000001</v>
      </c>
      <c r="C30" s="29">
        <f t="shared" si="8"/>
        <v>765.6</v>
      </c>
      <c r="D30" s="29">
        <f t="shared" si="9"/>
        <v>1158</v>
      </c>
      <c r="E30" s="29">
        <f t="shared" si="10"/>
        <v>1399.2</v>
      </c>
      <c r="F30" s="29">
        <f t="shared" si="11"/>
        <v>1965.6</v>
      </c>
      <c r="G30" s="45">
        <v>1200</v>
      </c>
      <c r="H30" s="46">
        <f>431*0.94</f>
        <v>405.14</v>
      </c>
      <c r="I30">
        <v>638</v>
      </c>
      <c r="J30">
        <v>965</v>
      </c>
      <c r="K30">
        <v>1166</v>
      </c>
      <c r="L30">
        <v>1638</v>
      </c>
      <c r="P30" s="29"/>
      <c r="Q30" s="17"/>
      <c r="R30" s="17"/>
      <c r="S30" s="17"/>
      <c r="T30" s="19"/>
      <c r="U30" s="17"/>
    </row>
    <row r="31" spans="1:21" x14ac:dyDescent="0.3">
      <c r="A31" s="80">
        <f t="shared" si="7"/>
        <v>567.19600000000003</v>
      </c>
      <c r="C31" s="29">
        <f t="shared" si="8"/>
        <v>893.2</v>
      </c>
      <c r="D31" s="29">
        <f t="shared" si="9"/>
        <v>1351</v>
      </c>
      <c r="E31" s="29">
        <f t="shared" si="10"/>
        <v>1632.4</v>
      </c>
      <c r="F31" s="29">
        <f t="shared" si="11"/>
        <v>2293.1999999999998</v>
      </c>
      <c r="G31" s="45">
        <v>1400</v>
      </c>
      <c r="H31" s="46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  <c r="P31" s="16">
        <v>500</v>
      </c>
      <c r="Q31" s="17">
        <f>'Ark2'!A23*$V$2</f>
        <v>105.34373893584265</v>
      </c>
      <c r="R31" s="17">
        <f>'Ark2'!C23*$V$2</f>
        <v>165.89155709401101</v>
      </c>
      <c r="S31" s="17">
        <f>'Ark2'!D23*$V$2</f>
        <v>250.91748055755582</v>
      </c>
      <c r="T31" s="19">
        <f>'Ark2'!E23*$V$2</f>
        <v>303.18112158560632</v>
      </c>
      <c r="U31" s="17">
        <f>'Ark2'!F23*$V$2</f>
        <v>425.90967166142639</v>
      </c>
    </row>
    <row r="32" spans="1:21" x14ac:dyDescent="0.3">
      <c r="A32" s="80">
        <f t="shared" si="7"/>
        <v>648.22400000000005</v>
      </c>
      <c r="C32" s="29">
        <f t="shared" si="8"/>
        <v>1020.8</v>
      </c>
      <c r="D32" s="29">
        <f t="shared" si="9"/>
        <v>1544</v>
      </c>
      <c r="E32" s="29">
        <f t="shared" si="10"/>
        <v>1865.6</v>
      </c>
      <c r="F32" s="29">
        <f t="shared" si="11"/>
        <v>2620.8000000000002</v>
      </c>
      <c r="G32" s="45">
        <v>1600</v>
      </c>
      <c r="H32" s="46">
        <f t="shared" si="12"/>
        <v>405.14</v>
      </c>
      <c r="I32">
        <v>638</v>
      </c>
      <c r="J32">
        <v>965</v>
      </c>
      <c r="K32">
        <v>1166</v>
      </c>
      <c r="L32">
        <v>1638</v>
      </c>
      <c r="P32" s="18">
        <v>600</v>
      </c>
      <c r="Q32" s="17">
        <f>'Ark2'!A24*$V$2</f>
        <v>126.68144946071972</v>
      </c>
      <c r="R32" s="17">
        <f>'Ark2'!C24*$V$2</f>
        <v>199.0698685128132</v>
      </c>
      <c r="S32" s="17">
        <f>'Ark2'!D24*$V$2</f>
        <v>301.10097666906699</v>
      </c>
      <c r="T32" s="19">
        <f>'Ark2'!E24*$V$2</f>
        <v>363.8173459027276</v>
      </c>
      <c r="U32" s="17">
        <f>'Ark2'!F24*$V$2</f>
        <v>511.0916059937116</v>
      </c>
    </row>
    <row r="33" spans="1:21" x14ac:dyDescent="0.3">
      <c r="A33" s="80">
        <f t="shared" si="7"/>
        <v>729.25199999999995</v>
      </c>
      <c r="C33" s="29">
        <f t="shared" si="8"/>
        <v>1148.4000000000001</v>
      </c>
      <c r="D33" s="29">
        <f t="shared" si="9"/>
        <v>1737</v>
      </c>
      <c r="E33" s="29">
        <f t="shared" si="10"/>
        <v>2098.8000000000002</v>
      </c>
      <c r="F33" s="29">
        <f t="shared" si="11"/>
        <v>2948.4</v>
      </c>
      <c r="G33" s="45">
        <v>1800</v>
      </c>
      <c r="H33" s="46">
        <f t="shared" si="12"/>
        <v>405.14</v>
      </c>
      <c r="I33">
        <v>638</v>
      </c>
      <c r="J33">
        <v>965</v>
      </c>
      <c r="K33">
        <v>1166</v>
      </c>
      <c r="L33">
        <v>1638</v>
      </c>
      <c r="P33" s="18">
        <v>700</v>
      </c>
      <c r="Q33" s="17">
        <f>'Ark2'!A25*$V$2</f>
        <v>147.79502437083966</v>
      </c>
      <c r="R33" s="17">
        <f>'Ark2'!C25*$V$2</f>
        <v>232.2481799316154</v>
      </c>
      <c r="S33" s="17">
        <f>'Ark2'!D25*$V$2</f>
        <v>351.28447278057814</v>
      </c>
      <c r="T33" s="19">
        <f>'Ark2'!E25*$V$2</f>
        <v>424.45357021984887</v>
      </c>
      <c r="U33" s="17">
        <f>'Ark2'!F25*$V$2</f>
        <v>596.27354032599681</v>
      </c>
    </row>
    <row r="34" spans="1:21" x14ac:dyDescent="0.3">
      <c r="A34" s="80">
        <f t="shared" si="7"/>
        <v>810.28</v>
      </c>
      <c r="C34" s="29">
        <f t="shared" si="8"/>
        <v>1276</v>
      </c>
      <c r="D34" s="29">
        <f t="shared" si="9"/>
        <v>1930</v>
      </c>
      <c r="E34" s="29">
        <f t="shared" si="10"/>
        <v>2332</v>
      </c>
      <c r="F34" s="29">
        <f t="shared" si="11"/>
        <v>3276</v>
      </c>
      <c r="G34" s="45">
        <v>2000</v>
      </c>
      <c r="H34" s="46">
        <f t="shared" si="12"/>
        <v>405.14</v>
      </c>
      <c r="I34">
        <v>638</v>
      </c>
      <c r="J34">
        <v>965</v>
      </c>
      <c r="K34">
        <v>1166</v>
      </c>
      <c r="L34">
        <v>1638</v>
      </c>
      <c r="P34" s="18">
        <v>800</v>
      </c>
      <c r="Q34" s="17">
        <f>'Ark2'!A26*$V$2</f>
        <v>168.90859928095961</v>
      </c>
      <c r="R34" s="17">
        <f>'Ark2'!C26*$V$2</f>
        <v>265.42649135041756</v>
      </c>
      <c r="S34" s="17">
        <f>'Ark2'!D26*$V$2</f>
        <v>401.46796889208929</v>
      </c>
      <c r="T34" s="19">
        <f>'Ark2'!E26*$V$2</f>
        <v>485.08979453697009</v>
      </c>
      <c r="U34" s="17">
        <f>'Ark2'!F26*$V$2</f>
        <v>681.45547465828224</v>
      </c>
    </row>
    <row r="35" spans="1:21" x14ac:dyDescent="0.3">
      <c r="A35" s="80">
        <f t="shared" si="7"/>
        <v>931.822</v>
      </c>
      <c r="C35" s="29">
        <f t="shared" si="8"/>
        <v>1467.4</v>
      </c>
      <c r="D35" s="29">
        <f t="shared" si="9"/>
        <v>2219.5</v>
      </c>
      <c r="E35" s="29">
        <f t="shared" si="10"/>
        <v>2681.8</v>
      </c>
      <c r="F35" s="29">
        <f t="shared" si="11"/>
        <v>3767.4</v>
      </c>
      <c r="G35" s="37">
        <v>2300</v>
      </c>
      <c r="H35" s="46">
        <f t="shared" si="12"/>
        <v>405.14</v>
      </c>
      <c r="I35">
        <v>638</v>
      </c>
      <c r="J35">
        <v>965</v>
      </c>
      <c r="K35">
        <v>1166</v>
      </c>
      <c r="L35">
        <v>1638</v>
      </c>
      <c r="P35" s="18">
        <v>900</v>
      </c>
      <c r="Q35" s="17">
        <f>'Ark2'!A27*$V$2</f>
        <v>190.02217419107956</v>
      </c>
      <c r="R35" s="17">
        <f>'Ark2'!C27*$V$2</f>
        <v>298.60480276921982</v>
      </c>
      <c r="S35" s="17">
        <f>'Ark2'!D27*$V$2</f>
        <v>451.65146500360049</v>
      </c>
      <c r="T35" s="19">
        <f>'Ark2'!E27*$V$2</f>
        <v>545.72601885409142</v>
      </c>
      <c r="U35" s="17">
        <f>'Ark2'!F27*$V$2</f>
        <v>766.63740899056745</v>
      </c>
    </row>
    <row r="36" spans="1:21" x14ac:dyDescent="0.3">
      <c r="A36" s="80">
        <f t="shared" si="7"/>
        <v>1053.364</v>
      </c>
      <c r="C36" s="29">
        <f t="shared" si="8"/>
        <v>1658.8</v>
      </c>
      <c r="D36" s="29">
        <f t="shared" si="9"/>
        <v>2509</v>
      </c>
      <c r="E36" s="29">
        <f t="shared" si="10"/>
        <v>3031.6</v>
      </c>
      <c r="F36" s="29">
        <f t="shared" si="11"/>
        <v>4258.8</v>
      </c>
      <c r="G36" s="37">
        <v>2600</v>
      </c>
      <c r="H36" s="46">
        <f t="shared" si="12"/>
        <v>405.14</v>
      </c>
      <c r="I36">
        <v>638</v>
      </c>
      <c r="J36">
        <v>965</v>
      </c>
      <c r="K36">
        <v>1166</v>
      </c>
      <c r="L36">
        <v>1638</v>
      </c>
      <c r="P36" s="18">
        <v>1000</v>
      </c>
      <c r="Q36" s="17">
        <f>'Ark2'!A28*$V$2</f>
        <v>212.25642717498511</v>
      </c>
      <c r="R36" s="17">
        <f>'Ark2'!C28*$V$2</f>
        <v>331.78311418802201</v>
      </c>
      <c r="S36" s="17">
        <f>'Ark2'!D28*$V$2</f>
        <v>501.83496111511164</v>
      </c>
      <c r="T36" s="19">
        <f>'Ark2'!E28*$V$2</f>
        <v>606.36224317121264</v>
      </c>
      <c r="U36" s="17">
        <f>'Ark2'!F28*$V$2</f>
        <v>851.81934332285277</v>
      </c>
    </row>
    <row r="37" spans="1:21" x14ac:dyDescent="0.3">
      <c r="A37" s="80">
        <f t="shared" si="7"/>
        <v>1215.42</v>
      </c>
      <c r="C37" s="29">
        <f t="shared" si="8"/>
        <v>1914</v>
      </c>
      <c r="D37" s="29">
        <f t="shared" si="9"/>
        <v>2895</v>
      </c>
      <c r="E37" s="29">
        <f t="shared" si="10"/>
        <v>3498</v>
      </c>
      <c r="F37" s="29">
        <f t="shared" si="11"/>
        <v>4914</v>
      </c>
      <c r="G37" s="37">
        <v>3000</v>
      </c>
      <c r="H37" s="46">
        <f t="shared" si="12"/>
        <v>405.14</v>
      </c>
      <c r="I37">
        <v>638</v>
      </c>
      <c r="J37">
        <v>965</v>
      </c>
      <c r="K37">
        <v>1166</v>
      </c>
      <c r="L37">
        <v>1638</v>
      </c>
      <c r="P37" s="18">
        <v>1100</v>
      </c>
      <c r="Q37" s="17">
        <f>'Ark2'!A29*$V$2</f>
        <v>232.00277483508665</v>
      </c>
      <c r="R37" s="17">
        <f>'Ark2'!C29*$V$2</f>
        <v>364.96142560682415</v>
      </c>
      <c r="S37" s="17">
        <f>'Ark2'!D29*$V$2</f>
        <v>552.01845722662279</v>
      </c>
      <c r="T37" s="19">
        <f>'Ark2'!E29*$V$2</f>
        <v>666.99846748833386</v>
      </c>
      <c r="U37" s="17">
        <f>'Ark2'!F29*$V$2</f>
        <v>937.00127765513798</v>
      </c>
    </row>
    <row r="38" spans="1:21" ht="21" thickBot="1" x14ac:dyDescent="0.35">
      <c r="A38" s="37"/>
      <c r="C38" s="37"/>
      <c r="D38" s="37"/>
      <c r="E38" s="37"/>
      <c r="F38" s="37"/>
      <c r="P38" s="18">
        <v>1200</v>
      </c>
      <c r="Q38" s="17">
        <f>'Ark2'!A30*$V$2</f>
        <v>252.8249734460224</v>
      </c>
      <c r="R38" s="17">
        <f>'Ark2'!C30*$V$2</f>
        <v>398.1397370256264</v>
      </c>
      <c r="S38" s="17">
        <f>'Ark2'!D30*$V$2</f>
        <v>602.20195333813399</v>
      </c>
      <c r="T38" s="19">
        <f>'Ark2'!E30*$V$2</f>
        <v>727.63469180545519</v>
      </c>
      <c r="U38" s="17">
        <f>'Ark2'!F30*$V$2</f>
        <v>1022.1832119874232</v>
      </c>
    </row>
    <row r="39" spans="1:21" ht="26.1" customHeight="1" thickBot="1" x14ac:dyDescent="0.35">
      <c r="A39" s="41" t="s">
        <v>27</v>
      </c>
      <c r="B39" s="42"/>
      <c r="C39" s="44"/>
      <c r="D39" s="42"/>
      <c r="E39" s="42"/>
      <c r="F39" s="43"/>
      <c r="P39" s="18">
        <v>1400</v>
      </c>
      <c r="Q39" s="17">
        <f>'Ark2'!A31*$V$2</f>
        <v>294.96246902035944</v>
      </c>
      <c r="R39" s="17">
        <f>'Ark2'!C31*$V$2</f>
        <v>464.49635986323079</v>
      </c>
      <c r="S39" s="17">
        <f>'Ark2'!D31*$V$2</f>
        <v>702.56894556115628</v>
      </c>
      <c r="T39" s="19">
        <f>'Ark2'!E31*$V$2</f>
        <v>848.90714043969774</v>
      </c>
      <c r="U39" s="17">
        <f>'Ark2'!F31*$V$2</f>
        <v>1192.5470806519936</v>
      </c>
    </row>
    <row r="40" spans="1:21" ht="26.1" customHeight="1" thickBot="1" x14ac:dyDescent="0.35">
      <c r="A40" s="41">
        <v>10</v>
      </c>
      <c r="B40" s="42"/>
      <c r="C40" s="42">
        <v>11</v>
      </c>
      <c r="D40" s="42">
        <v>21</v>
      </c>
      <c r="E40" s="42">
        <v>22</v>
      </c>
      <c r="F40" s="43">
        <v>33</v>
      </c>
      <c r="H40" s="47">
        <v>10</v>
      </c>
      <c r="I40" s="42">
        <v>11</v>
      </c>
      <c r="J40" s="42">
        <v>21</v>
      </c>
      <c r="K40" s="42">
        <v>22</v>
      </c>
      <c r="L40" s="43">
        <v>33</v>
      </c>
      <c r="P40" s="18"/>
      <c r="Q40" s="17"/>
      <c r="R40" s="17"/>
      <c r="S40" s="17"/>
      <c r="T40" s="19"/>
      <c r="U40" s="17"/>
    </row>
    <row r="41" spans="1:21" x14ac:dyDescent="0.3">
      <c r="A41" s="80">
        <f>(G41*H41)/1000</f>
        <v>198.52799999999999</v>
      </c>
      <c r="C41" s="29">
        <f>(G41*I41)/1000</f>
        <v>322</v>
      </c>
      <c r="D41" s="29">
        <f>(G41*J41)/1000</f>
        <v>476</v>
      </c>
      <c r="E41" s="29">
        <f>(G41*K41)/1000</f>
        <v>577.20000000000005</v>
      </c>
      <c r="F41" s="29">
        <f>(G41*L41)/1000</f>
        <v>804.4</v>
      </c>
      <c r="G41" s="45">
        <v>400</v>
      </c>
      <c r="H41" s="46">
        <f>528*0.94</f>
        <v>496.32</v>
      </c>
      <c r="I41" s="37">
        <v>805</v>
      </c>
      <c r="J41" s="37">
        <v>1190</v>
      </c>
      <c r="K41" s="37">
        <v>1443</v>
      </c>
      <c r="L41" s="37">
        <v>2011</v>
      </c>
      <c r="P41" s="18">
        <v>1600</v>
      </c>
      <c r="Q41" s="17">
        <f>'Ark2'!A32*$V$2</f>
        <v>337.09996459469653</v>
      </c>
      <c r="R41" s="17">
        <f>'Ark2'!C33*$V$2</f>
        <v>597.20960553843963</v>
      </c>
      <c r="S41" s="17">
        <f>'Ark2'!D32*$V$2</f>
        <v>802.93593778417858</v>
      </c>
      <c r="T41" s="19">
        <f>'Ark2'!E32*$V$2</f>
        <v>970.17958907394018</v>
      </c>
      <c r="U41" s="17">
        <f>'Ark2'!F32*$V$2</f>
        <v>1362.9109493165645</v>
      </c>
    </row>
    <row r="42" spans="1:21" x14ac:dyDescent="0.3">
      <c r="A42" s="80">
        <f t="shared" ref="A42:A56" si="13">(G42*H42)/1000</f>
        <v>248.16</v>
      </c>
      <c r="C42" s="29">
        <f t="shared" ref="C42:C56" si="14">(G42*I42)/1000</f>
        <v>402.5</v>
      </c>
      <c r="D42" s="29">
        <f t="shared" ref="D42:D56" si="15">(G42*J42)/1000</f>
        <v>595</v>
      </c>
      <c r="E42" s="29">
        <f t="shared" ref="E42:E56" si="16">(G42*K42)/1000</f>
        <v>721.5</v>
      </c>
      <c r="F42" s="29">
        <f t="shared" ref="F42:F56" si="17">(G42*L42)/1000</f>
        <v>1005.5</v>
      </c>
      <c r="G42" s="45">
        <v>500</v>
      </c>
      <c r="H42" s="46">
        <f t="shared" ref="H42:H56" si="18">528*0.94</f>
        <v>496.32</v>
      </c>
      <c r="I42" s="37">
        <v>805</v>
      </c>
      <c r="J42" s="37">
        <v>1190</v>
      </c>
      <c r="K42" s="37">
        <v>1443</v>
      </c>
      <c r="L42" s="37">
        <v>2011</v>
      </c>
      <c r="P42" s="18">
        <v>1800</v>
      </c>
      <c r="Q42" s="17">
        <f>'Ark2'!A33*$V$2</f>
        <v>379.23746016903357</v>
      </c>
      <c r="R42" s="17">
        <f>'Ark2'!C33*$V$2</f>
        <v>597.20960553843963</v>
      </c>
      <c r="S42" s="17">
        <f>'Ark2'!D33*$V$2</f>
        <v>903.30293000720098</v>
      </c>
      <c r="T42" s="17">
        <f>'Ark2'!E33*$V$2</f>
        <v>1091.4520377081828</v>
      </c>
      <c r="U42" s="17">
        <f>'Ark2'!F33*$V$2</f>
        <v>1533.2748179811349</v>
      </c>
    </row>
    <row r="43" spans="1:21" x14ac:dyDescent="0.3">
      <c r="A43" s="80">
        <f t="shared" si="13"/>
        <v>297.79199999999997</v>
      </c>
      <c r="C43" s="29">
        <f t="shared" si="14"/>
        <v>483</v>
      </c>
      <c r="D43" s="29">
        <f t="shared" si="15"/>
        <v>714</v>
      </c>
      <c r="E43" s="29">
        <f t="shared" si="16"/>
        <v>865.8</v>
      </c>
      <c r="F43" s="29">
        <f t="shared" si="17"/>
        <v>1206.5999999999999</v>
      </c>
      <c r="G43" s="45">
        <v>600</v>
      </c>
      <c r="H43" s="46">
        <f t="shared" si="18"/>
        <v>496.32</v>
      </c>
      <c r="I43" s="37">
        <v>805</v>
      </c>
      <c r="J43" s="37">
        <v>1190</v>
      </c>
      <c r="K43" s="37">
        <v>1443</v>
      </c>
      <c r="L43" s="37">
        <v>2011</v>
      </c>
      <c r="P43" s="18">
        <v>2000</v>
      </c>
      <c r="Q43" s="17">
        <f>'Ark2'!A34*$V$2</f>
        <v>421.37495574337061</v>
      </c>
      <c r="R43" s="17">
        <f>'Ark2'!C34*$V$2</f>
        <v>663.56622837604402</v>
      </c>
      <c r="S43" s="17">
        <f>'Ark2'!D34*$V$2</f>
        <v>1003.6699222302233</v>
      </c>
      <c r="T43" s="17">
        <f>'Ark2'!E34*$V$2</f>
        <v>1212.7244863424253</v>
      </c>
      <c r="U43" s="17">
        <f>'Ark2'!F34*$V$2</f>
        <v>1703.6386866457055</v>
      </c>
    </row>
    <row r="44" spans="1:21" x14ac:dyDescent="0.3">
      <c r="A44" s="80">
        <f t="shared" si="13"/>
        <v>347.42399999999998</v>
      </c>
      <c r="C44" s="29">
        <f t="shared" si="14"/>
        <v>563.5</v>
      </c>
      <c r="D44" s="29">
        <f t="shared" si="15"/>
        <v>833</v>
      </c>
      <c r="E44" s="29">
        <f t="shared" si="16"/>
        <v>1010.1</v>
      </c>
      <c r="F44" s="29">
        <f t="shared" si="17"/>
        <v>1407.7</v>
      </c>
      <c r="G44" s="45">
        <v>700</v>
      </c>
      <c r="H44" s="46">
        <f t="shared" si="18"/>
        <v>496.32</v>
      </c>
      <c r="I44" s="37">
        <v>805</v>
      </c>
      <c r="J44" s="37">
        <v>1190</v>
      </c>
      <c r="K44" s="37">
        <v>1443</v>
      </c>
      <c r="L44" s="37">
        <v>2011</v>
      </c>
      <c r="P44" s="18">
        <v>2300</v>
      </c>
      <c r="Q44" s="17">
        <f>'Ark2'!A35*$V$2</f>
        <v>484.58119910487625</v>
      </c>
      <c r="R44" s="17">
        <f>'Ark2'!C35*$V$2</f>
        <v>763.10116263245061</v>
      </c>
      <c r="S44" s="17">
        <f>'Ark2'!D35*$V$2</f>
        <v>1154.2204105647568</v>
      </c>
      <c r="T44" s="17">
        <f>'Ark2'!E35*$V$2</f>
        <v>1394.633159293789</v>
      </c>
      <c r="U44" s="17">
        <f>'Ark2'!F35*$V$2</f>
        <v>1959.1844896425614</v>
      </c>
    </row>
    <row r="45" spans="1:21" x14ac:dyDescent="0.3">
      <c r="A45" s="80">
        <f t="shared" si="13"/>
        <v>397.05599999999998</v>
      </c>
      <c r="C45" s="29">
        <f t="shared" si="14"/>
        <v>644</v>
      </c>
      <c r="D45" s="29">
        <f t="shared" si="15"/>
        <v>952</v>
      </c>
      <c r="E45" s="29">
        <f t="shared" si="16"/>
        <v>1154.4000000000001</v>
      </c>
      <c r="F45" s="29">
        <f t="shared" si="17"/>
        <v>1608.8</v>
      </c>
      <c r="G45" s="45">
        <v>800</v>
      </c>
      <c r="H45" s="46">
        <f t="shared" si="18"/>
        <v>496.32</v>
      </c>
      <c r="I45" s="37">
        <v>805</v>
      </c>
      <c r="J45" s="37">
        <v>1190</v>
      </c>
      <c r="K45" s="37">
        <v>1443</v>
      </c>
      <c r="L45" s="37">
        <v>2011</v>
      </c>
      <c r="P45" s="18">
        <v>2600</v>
      </c>
      <c r="Q45" s="17">
        <f>'Ark2'!A36*$V$2</f>
        <v>547.78744246638189</v>
      </c>
      <c r="R45" s="17">
        <f>'Ark2'!C36*$V$2</f>
        <v>862.6360968888572</v>
      </c>
      <c r="S45" s="17">
        <f>'Ark2'!D36*$V$2</f>
        <v>1304.7708988992902</v>
      </c>
      <c r="T45" s="17">
        <f>'Ark2'!E36*$V$2</f>
        <v>1576.5418322451528</v>
      </c>
      <c r="U45" s="17">
        <f>'Ark2'!F36*$V$2</f>
        <v>2214.7302926394173</v>
      </c>
    </row>
    <row r="46" spans="1:21" x14ac:dyDescent="0.3">
      <c r="A46" s="80">
        <f t="shared" si="13"/>
        <v>446.68799999999999</v>
      </c>
      <c r="C46" s="29">
        <f t="shared" si="14"/>
        <v>724.5</v>
      </c>
      <c r="D46" s="29">
        <f t="shared" si="15"/>
        <v>1071</v>
      </c>
      <c r="E46" s="29">
        <f t="shared" si="16"/>
        <v>1298.7</v>
      </c>
      <c r="F46" s="29">
        <f t="shared" si="17"/>
        <v>1809.9</v>
      </c>
      <c r="G46" s="45">
        <v>900</v>
      </c>
      <c r="H46" s="46">
        <f t="shared" si="18"/>
        <v>496.32</v>
      </c>
      <c r="I46" s="37">
        <v>805</v>
      </c>
      <c r="J46" s="37">
        <v>1190</v>
      </c>
      <c r="K46" s="37">
        <v>1443</v>
      </c>
      <c r="L46" s="37">
        <v>2011</v>
      </c>
      <c r="P46" s="18">
        <v>3000</v>
      </c>
      <c r="Q46" s="17">
        <f>'Ark2'!A37*$V$2</f>
        <v>632.06243361505597</v>
      </c>
      <c r="R46" s="17">
        <f>'Ark2'!C37*$V$2</f>
        <v>995.34934256406598</v>
      </c>
      <c r="S46" s="17">
        <f>'Ark2'!D37*$V$2</f>
        <v>1505.504883345335</v>
      </c>
      <c r="T46" s="17">
        <f>'Ark2'!E37*$V$2</f>
        <v>1819.0867295136379</v>
      </c>
      <c r="U46" s="17">
        <f>'Ark2'!F37*$V$2</f>
        <v>2555.4580299685581</v>
      </c>
    </row>
    <row r="47" spans="1:21" x14ac:dyDescent="0.3">
      <c r="A47" s="80">
        <f t="shared" si="13"/>
        <v>496.32</v>
      </c>
      <c r="C47" s="29">
        <f t="shared" si="14"/>
        <v>805</v>
      </c>
      <c r="D47" s="29">
        <f t="shared" si="15"/>
        <v>1190</v>
      </c>
      <c r="E47" s="29">
        <f t="shared" si="16"/>
        <v>1443</v>
      </c>
      <c r="F47" s="29">
        <f t="shared" si="17"/>
        <v>2011</v>
      </c>
      <c r="G47" s="45">
        <v>1000</v>
      </c>
      <c r="H47" s="46">
        <f t="shared" si="18"/>
        <v>496.32</v>
      </c>
      <c r="I47" s="37">
        <v>805</v>
      </c>
      <c r="J47" s="37">
        <v>1190</v>
      </c>
      <c r="K47" s="37">
        <v>1443</v>
      </c>
      <c r="L47" s="37">
        <v>2011</v>
      </c>
      <c r="P47" s="18"/>
      <c r="Q47" s="17"/>
      <c r="R47" s="17"/>
      <c r="S47" s="17"/>
      <c r="T47" s="17"/>
      <c r="U47" s="17"/>
    </row>
    <row r="48" spans="1:21" x14ac:dyDescent="0.3">
      <c r="A48" s="80">
        <f t="shared" si="13"/>
        <v>545.952</v>
      </c>
      <c r="C48" s="29">
        <f t="shared" si="14"/>
        <v>885.5</v>
      </c>
      <c r="D48" s="29">
        <f t="shared" si="15"/>
        <v>1309</v>
      </c>
      <c r="E48" s="29">
        <f t="shared" si="16"/>
        <v>1587.3</v>
      </c>
      <c r="F48" s="29">
        <f t="shared" si="17"/>
        <v>2212.1</v>
      </c>
      <c r="G48" s="45">
        <v>1100</v>
      </c>
      <c r="H48" s="46">
        <f t="shared" si="18"/>
        <v>496.32</v>
      </c>
      <c r="I48" s="37">
        <v>805</v>
      </c>
      <c r="J48" s="37">
        <v>1190</v>
      </c>
      <c r="K48" s="37">
        <v>1443</v>
      </c>
      <c r="L48" s="37">
        <v>2011</v>
      </c>
      <c r="P48" s="18"/>
      <c r="Q48" s="17"/>
      <c r="R48" s="17"/>
      <c r="S48" s="17"/>
      <c r="T48" s="17"/>
      <c r="U48" s="17"/>
    </row>
    <row r="49" spans="1:21" ht="21" x14ac:dyDescent="0.35">
      <c r="A49" s="80">
        <f t="shared" si="13"/>
        <v>595.58399999999995</v>
      </c>
      <c r="C49" s="29">
        <f t="shared" si="14"/>
        <v>966</v>
      </c>
      <c r="D49" s="29">
        <f t="shared" si="15"/>
        <v>1428</v>
      </c>
      <c r="E49" s="29">
        <f t="shared" si="16"/>
        <v>1731.6</v>
      </c>
      <c r="F49" s="29">
        <f t="shared" si="17"/>
        <v>2413.1999999999998</v>
      </c>
      <c r="G49" s="45">
        <v>1200</v>
      </c>
      <c r="H49" s="46">
        <f t="shared" si="18"/>
        <v>496.32</v>
      </c>
      <c r="I49" s="37">
        <v>805</v>
      </c>
      <c r="J49" s="37">
        <v>1190</v>
      </c>
      <c r="K49" s="37">
        <v>1443</v>
      </c>
      <c r="L49" s="37">
        <v>2011</v>
      </c>
      <c r="P49" s="23"/>
      <c r="Q49" s="20" t="s">
        <v>12</v>
      </c>
      <c r="R49" s="21"/>
      <c r="S49" s="36"/>
      <c r="T49" s="21"/>
      <c r="U49" s="21" t="s">
        <v>0</v>
      </c>
    </row>
    <row r="50" spans="1:21" x14ac:dyDescent="0.3">
      <c r="A50" s="80">
        <f t="shared" si="13"/>
        <v>694.84799999999996</v>
      </c>
      <c r="C50" s="29">
        <f t="shared" si="14"/>
        <v>1127</v>
      </c>
      <c r="D50" s="29">
        <f t="shared" si="15"/>
        <v>1666</v>
      </c>
      <c r="E50" s="29">
        <f t="shared" si="16"/>
        <v>2020.2</v>
      </c>
      <c r="F50" s="29">
        <f t="shared" si="17"/>
        <v>2815.4</v>
      </c>
      <c r="G50" s="45">
        <v>1400</v>
      </c>
      <c r="H50" s="46">
        <f t="shared" si="18"/>
        <v>496.32</v>
      </c>
      <c r="I50" s="37">
        <v>805</v>
      </c>
      <c r="J50" s="37">
        <v>1190</v>
      </c>
      <c r="K50" s="37">
        <v>1443</v>
      </c>
      <c r="L50" s="37">
        <v>2011</v>
      </c>
      <c r="P50" s="29">
        <v>400</v>
      </c>
      <c r="Q50" s="17">
        <f>'Ark2'!A41*$V$2</f>
        <v>103.24175249767967</v>
      </c>
      <c r="R50" s="17">
        <f>'Ark2'!C41*$V$2</f>
        <v>167.4516657814155</v>
      </c>
      <c r="S50" s="17">
        <f>'Ark2'!D41*$V$2</f>
        <v>247.53724506817943</v>
      </c>
      <c r="T50" s="17">
        <f>'Ark2'!E41*$V$2</f>
        <v>300.16491145662434</v>
      </c>
      <c r="U50" s="17">
        <f>'Ark2'!F41*$V$2</f>
        <v>418.31714271605784</v>
      </c>
    </row>
    <row r="51" spans="1:21" x14ac:dyDescent="0.3">
      <c r="A51" s="80">
        <f t="shared" si="13"/>
        <v>794.11199999999997</v>
      </c>
      <c r="C51" s="29">
        <f t="shared" si="14"/>
        <v>1288</v>
      </c>
      <c r="D51" s="29">
        <f t="shared" si="15"/>
        <v>1904</v>
      </c>
      <c r="E51" s="29">
        <f t="shared" si="16"/>
        <v>2308.8000000000002</v>
      </c>
      <c r="F51" s="29">
        <f t="shared" si="17"/>
        <v>3217.6</v>
      </c>
      <c r="G51" s="45">
        <v>1600</v>
      </c>
      <c r="H51" s="46">
        <f t="shared" si="18"/>
        <v>496.32</v>
      </c>
      <c r="I51" s="37">
        <v>805</v>
      </c>
      <c r="J51" s="37">
        <v>1190</v>
      </c>
      <c r="K51" s="37">
        <v>1443</v>
      </c>
      <c r="L51" s="37">
        <v>2011</v>
      </c>
      <c r="P51" s="29"/>
      <c r="Q51" s="17"/>
      <c r="R51" s="17"/>
      <c r="S51" s="17"/>
      <c r="T51" s="17"/>
      <c r="U51" s="17"/>
    </row>
    <row r="52" spans="1:21" x14ac:dyDescent="0.3">
      <c r="A52" s="80">
        <f t="shared" si="13"/>
        <v>893.37599999999998</v>
      </c>
      <c r="C52" s="29">
        <f t="shared" si="14"/>
        <v>1449</v>
      </c>
      <c r="D52" s="29">
        <f t="shared" si="15"/>
        <v>2142</v>
      </c>
      <c r="E52" s="29">
        <f t="shared" si="16"/>
        <v>2597.4</v>
      </c>
      <c r="F52" s="29">
        <f t="shared" si="17"/>
        <v>3619.8</v>
      </c>
      <c r="G52" s="45">
        <v>1800</v>
      </c>
      <c r="H52" s="46">
        <f t="shared" si="18"/>
        <v>496.32</v>
      </c>
      <c r="I52" s="37">
        <v>805</v>
      </c>
      <c r="J52" s="37">
        <v>1190</v>
      </c>
      <c r="K52" s="37">
        <v>1443</v>
      </c>
      <c r="L52" s="37">
        <v>2011</v>
      </c>
      <c r="P52" s="16">
        <v>500</v>
      </c>
      <c r="Q52" s="17">
        <f>'Ark2'!A42*$V$2</f>
        <v>129.0521906220996</v>
      </c>
      <c r="R52" s="17">
        <f>'Ark2'!C42*$V$2</f>
        <v>209.31458222676937</v>
      </c>
      <c r="S52" s="17">
        <f>'Ark2'!D42*$V$2</f>
        <v>309.4215563352243</v>
      </c>
      <c r="T52" s="17">
        <f>'Ark2'!E42*$V$2</f>
        <v>375.20613932078038</v>
      </c>
      <c r="U52" s="17">
        <f>'Ark2'!F42*$V$2</f>
        <v>522.89642839507223</v>
      </c>
    </row>
    <row r="53" spans="1:21" x14ac:dyDescent="0.3">
      <c r="A53" s="80">
        <f t="shared" si="13"/>
        <v>992.64</v>
      </c>
      <c r="C53" s="29">
        <f t="shared" si="14"/>
        <v>1610</v>
      </c>
      <c r="D53" s="29">
        <f t="shared" si="15"/>
        <v>2380</v>
      </c>
      <c r="E53" s="29">
        <f t="shared" si="16"/>
        <v>2886</v>
      </c>
      <c r="F53" s="29">
        <f t="shared" si="17"/>
        <v>4022</v>
      </c>
      <c r="G53" s="45">
        <v>2000</v>
      </c>
      <c r="H53" s="46">
        <f t="shared" si="18"/>
        <v>496.32</v>
      </c>
      <c r="I53" s="37">
        <v>805</v>
      </c>
      <c r="J53" s="37">
        <v>1190</v>
      </c>
      <c r="K53" s="37">
        <v>1443</v>
      </c>
      <c r="L53" s="37">
        <v>2011</v>
      </c>
      <c r="P53" s="18">
        <v>600</v>
      </c>
      <c r="Q53" s="17">
        <f>'Ark2'!A43*$V$2</f>
        <v>154.8626287465195</v>
      </c>
      <c r="R53" s="17">
        <f>'Ark2'!C43*$V$2</f>
        <v>251.17749867212325</v>
      </c>
      <c r="S53" s="17">
        <f>'Ark2'!D43*$V$2</f>
        <v>371.30586760226913</v>
      </c>
      <c r="T53" s="17">
        <f>'Ark2'!E43*$V$2</f>
        <v>450.24736718493642</v>
      </c>
      <c r="U53" s="17">
        <f>'Ark2'!F43*$V$2</f>
        <v>627.47571407408668</v>
      </c>
    </row>
    <row r="54" spans="1:21" x14ac:dyDescent="0.3">
      <c r="A54" s="80">
        <f t="shared" si="13"/>
        <v>1141.5360000000001</v>
      </c>
      <c r="C54" s="29">
        <f t="shared" si="14"/>
        <v>1851.5</v>
      </c>
      <c r="D54" s="29">
        <f t="shared" si="15"/>
        <v>2737</v>
      </c>
      <c r="E54" s="29">
        <f t="shared" si="16"/>
        <v>3318.9</v>
      </c>
      <c r="F54" s="29">
        <f t="shared" si="17"/>
        <v>4625.3</v>
      </c>
      <c r="G54" s="37">
        <v>2300</v>
      </c>
      <c r="H54" s="46">
        <f t="shared" si="18"/>
        <v>496.32</v>
      </c>
      <c r="I54" s="37">
        <v>805</v>
      </c>
      <c r="J54" s="37">
        <v>1190</v>
      </c>
      <c r="K54" s="37">
        <v>1443</v>
      </c>
      <c r="L54" s="37">
        <v>2011</v>
      </c>
      <c r="P54" s="18">
        <v>700</v>
      </c>
      <c r="Q54" s="17">
        <f>'Ark2'!A44*$V$2</f>
        <v>180.67306687093941</v>
      </c>
      <c r="R54" s="17">
        <f>'Ark2'!C44*$V$2</f>
        <v>293.0404151174771</v>
      </c>
      <c r="S54" s="17">
        <f>'Ark2'!D44*$V$2</f>
        <v>433.19017886931397</v>
      </c>
      <c r="T54" s="17">
        <f>'Ark2'!E44*$V$2</f>
        <v>525.28859504909246</v>
      </c>
      <c r="U54" s="17">
        <f>'Ark2'!F44*$V$2</f>
        <v>732.05499975310124</v>
      </c>
    </row>
    <row r="55" spans="1:21" x14ac:dyDescent="0.3">
      <c r="A55" s="80">
        <f t="shared" si="13"/>
        <v>1290.432</v>
      </c>
      <c r="C55" s="29">
        <f t="shared" si="14"/>
        <v>2093</v>
      </c>
      <c r="D55" s="29">
        <f t="shared" si="15"/>
        <v>3094</v>
      </c>
      <c r="E55" s="29">
        <f t="shared" si="16"/>
        <v>3751.8</v>
      </c>
      <c r="F55" s="29">
        <f t="shared" si="17"/>
        <v>5228.6000000000004</v>
      </c>
      <c r="G55" s="37">
        <v>2600</v>
      </c>
      <c r="H55" s="46">
        <f t="shared" si="18"/>
        <v>496.32</v>
      </c>
      <c r="I55" s="37">
        <v>805</v>
      </c>
      <c r="J55" s="37">
        <v>1190</v>
      </c>
      <c r="K55" s="37">
        <v>1443</v>
      </c>
      <c r="L55" s="37">
        <v>2011</v>
      </c>
      <c r="P55" s="18">
        <v>800</v>
      </c>
      <c r="Q55" s="17">
        <f>'Ark2'!A45*$V$2</f>
        <v>206.48350499535934</v>
      </c>
      <c r="R55" s="17">
        <f>'Ark2'!C45*$V$2</f>
        <v>334.903331562831</v>
      </c>
      <c r="S55" s="17">
        <f>'Ark2'!D45*$V$2</f>
        <v>495.07449013635886</v>
      </c>
      <c r="T55" s="17">
        <f>'Ark2'!E45*$V$2</f>
        <v>600.32982291324868</v>
      </c>
      <c r="U55" s="17">
        <f>'Ark2'!F45*$V$2</f>
        <v>836.63428543211569</v>
      </c>
    </row>
    <row r="56" spans="1:21" x14ac:dyDescent="0.3">
      <c r="A56" s="80">
        <f t="shared" si="13"/>
        <v>1488.96</v>
      </c>
      <c r="C56" s="29">
        <f t="shared" si="14"/>
        <v>2415</v>
      </c>
      <c r="D56" s="29">
        <f t="shared" si="15"/>
        <v>3570</v>
      </c>
      <c r="E56" s="29">
        <f t="shared" si="16"/>
        <v>4329</v>
      </c>
      <c r="F56" s="29">
        <f t="shared" si="17"/>
        <v>6033</v>
      </c>
      <c r="G56" s="37">
        <v>3000</v>
      </c>
      <c r="H56" s="46">
        <f t="shared" si="18"/>
        <v>496.32</v>
      </c>
      <c r="I56" s="37">
        <v>805</v>
      </c>
      <c r="J56" s="37">
        <v>1190</v>
      </c>
      <c r="K56" s="37">
        <v>1443</v>
      </c>
      <c r="L56" s="37">
        <v>2011</v>
      </c>
      <c r="P56" s="18">
        <v>900</v>
      </c>
      <c r="Q56" s="17">
        <f>'Ark2'!A46*$V$2</f>
        <v>232.29394311977927</v>
      </c>
      <c r="R56" s="17">
        <f>'Ark2'!C46*$V$2</f>
        <v>376.76624800818485</v>
      </c>
      <c r="S56" s="17">
        <f>'Ark2'!D46*$V$2</f>
        <v>556.95880140340375</v>
      </c>
      <c r="T56" s="17">
        <f>'Ark2'!E46*$V$2</f>
        <v>675.37105077740466</v>
      </c>
      <c r="U56" s="17">
        <f>'Ark2'!F46*$V$2</f>
        <v>941.21357111113014</v>
      </c>
    </row>
    <row r="57" spans="1:21" x14ac:dyDescent="0.3">
      <c r="A57" s="37"/>
      <c r="C57" s="37"/>
      <c r="D57" s="37"/>
      <c r="E57" s="37"/>
      <c r="F57" s="37"/>
      <c r="P57" s="18">
        <v>1000</v>
      </c>
      <c r="Q57" s="17">
        <f>'Ark2'!A47*$V$2</f>
        <v>258.1043812441992</v>
      </c>
      <c r="R57" s="17">
        <f>'Ark2'!C47*$V$2</f>
        <v>418.62916445353875</v>
      </c>
      <c r="S57" s="17">
        <f>'Ark2'!D47*$V$2</f>
        <v>618.84311267044859</v>
      </c>
      <c r="T57" s="17">
        <f>'Ark2'!E47*$V$2</f>
        <v>750.41227864156076</v>
      </c>
      <c r="U57" s="17">
        <f>'Ark2'!F47*$V$2</f>
        <v>1045.7928567901445</v>
      </c>
    </row>
    <row r="58" spans="1:21" x14ac:dyDescent="0.3">
      <c r="A58" s="38"/>
      <c r="C58" s="38"/>
      <c r="D58" s="38"/>
      <c r="E58" s="38"/>
      <c r="F58" s="38"/>
      <c r="P58" s="18">
        <v>1100</v>
      </c>
      <c r="Q58" s="17">
        <f>'Ark2'!A48*$V$2</f>
        <v>283.91481936861908</v>
      </c>
      <c r="R58" s="17">
        <f>'Ark2'!C48*$V$2</f>
        <v>460.4920808988926</v>
      </c>
      <c r="S58" s="17">
        <f>'Ark2'!D48*$V$2</f>
        <v>680.72742393749343</v>
      </c>
      <c r="T58" s="17">
        <f>'Ark2'!E48*$V$2</f>
        <v>825.45350650571675</v>
      </c>
      <c r="U58" s="17">
        <f>'Ark2'!F48*$V$2</f>
        <v>1150.3721424691589</v>
      </c>
    </row>
    <row r="59" spans="1:21" x14ac:dyDescent="0.3">
      <c r="P59" s="18">
        <v>1200</v>
      </c>
      <c r="Q59" s="17">
        <f>'Ark2'!A49*$V$2</f>
        <v>309.72525749303901</v>
      </c>
      <c r="R59" s="17">
        <f>'Ark2'!C49*$V$2</f>
        <v>502.3549973442465</v>
      </c>
      <c r="S59" s="17">
        <f>'Ark2'!D49*$V$2</f>
        <v>742.61173520453826</v>
      </c>
      <c r="T59" s="17">
        <f>'Ark2'!E49*$V$2</f>
        <v>900.49473436987284</v>
      </c>
      <c r="U59" s="17">
        <f>'Ark2'!F49*$V$2</f>
        <v>1254.9514281481734</v>
      </c>
    </row>
    <row r="60" spans="1:21" x14ac:dyDescent="0.3">
      <c r="P60" s="18">
        <v>1400</v>
      </c>
      <c r="Q60" s="17">
        <f>'Ark2'!A50*$V$2</f>
        <v>361.34613374187882</v>
      </c>
      <c r="R60" s="17">
        <f>'Ark2'!C50*$V$2</f>
        <v>586.08083023495419</v>
      </c>
      <c r="S60" s="17">
        <f>'Ark2'!D50*$V$2</f>
        <v>866.38035773862794</v>
      </c>
      <c r="T60" s="17">
        <f>'Ark2'!E50*$V$2</f>
        <v>1050.5771900981849</v>
      </c>
      <c r="U60" s="17">
        <f>'Ark2'!F50*$V$2</f>
        <v>1464.1099995062025</v>
      </c>
    </row>
    <row r="61" spans="1:21" x14ac:dyDescent="0.3">
      <c r="P61" s="18"/>
      <c r="Q61" s="17"/>
      <c r="R61" s="17"/>
      <c r="S61" s="17"/>
      <c r="T61" s="17"/>
      <c r="U61" s="17"/>
    </row>
    <row r="62" spans="1:21" ht="21" thickBot="1" x14ac:dyDescent="0.35">
      <c r="P62" s="18">
        <v>1600</v>
      </c>
      <c r="Q62" s="17">
        <f>'Ark2'!A51*$V$2</f>
        <v>412.96700999071868</v>
      </c>
      <c r="R62" s="17">
        <f>'Ark2'!C51*$V$2</f>
        <v>669.806663125662</v>
      </c>
      <c r="S62" s="17">
        <f>'Ark2'!D51*$V$2</f>
        <v>990.14898027271772</v>
      </c>
      <c r="T62" s="17">
        <f>'Ark2'!E51*$V$2</f>
        <v>1200.6596458264974</v>
      </c>
      <c r="U62" s="17">
        <f>'Ark2'!F51*$V$2</f>
        <v>1673.2685708642314</v>
      </c>
    </row>
    <row r="63" spans="1:21" ht="26.1" customHeight="1" thickBot="1" x14ac:dyDescent="0.35">
      <c r="A63" s="41" t="s">
        <v>26</v>
      </c>
      <c r="B63" s="42"/>
      <c r="C63" s="44"/>
      <c r="D63" s="42"/>
      <c r="E63" s="42"/>
      <c r="F63" s="43"/>
      <c r="P63" s="18">
        <v>1800</v>
      </c>
      <c r="Q63" s="17">
        <f>'Ark2'!A52*$V$2</f>
        <v>464.58788623955854</v>
      </c>
      <c r="R63" s="17">
        <f>'Ark2'!C52*$V$2</f>
        <v>753.53249601636969</v>
      </c>
      <c r="S63" s="17">
        <f>'Ark2'!D52*$V$2</f>
        <v>1113.9176028068075</v>
      </c>
      <c r="T63" s="17">
        <f>'Ark2'!E52*$V$2</f>
        <v>1350.7421015548093</v>
      </c>
      <c r="U63" s="17">
        <f>'Ark2'!F52*$V$2</f>
        <v>1882.4271422222603</v>
      </c>
    </row>
    <row r="64" spans="1:21" ht="26.1" customHeight="1" thickBot="1" x14ac:dyDescent="0.35">
      <c r="A64" s="41">
        <v>10</v>
      </c>
      <c r="B64" s="42"/>
      <c r="C64" s="42">
        <v>11</v>
      </c>
      <c r="D64" s="42">
        <v>21</v>
      </c>
      <c r="E64" s="42">
        <v>22</v>
      </c>
      <c r="F64" s="43">
        <v>33</v>
      </c>
      <c r="H64" s="48">
        <v>10</v>
      </c>
      <c r="I64" s="42">
        <v>11</v>
      </c>
      <c r="J64" s="42">
        <v>21</v>
      </c>
      <c r="K64" s="42">
        <v>22</v>
      </c>
      <c r="L64" s="43">
        <v>33</v>
      </c>
      <c r="P64" s="18">
        <v>2000</v>
      </c>
      <c r="Q64" s="17">
        <f>'Ark2'!A53*$V$2</f>
        <v>516.20876248839841</v>
      </c>
      <c r="R64" s="17">
        <f>'Ark2'!C53*$V$2</f>
        <v>837.2583289070775</v>
      </c>
      <c r="S64" s="17">
        <f>'Ark2'!D53*$V$2</f>
        <v>1237.6862253408972</v>
      </c>
      <c r="T64" s="17">
        <f>'Ark2'!E53*$V$2</f>
        <v>1500.8245572831215</v>
      </c>
      <c r="U64" s="17">
        <f>'Ark2'!F53*$V$2</f>
        <v>2091.5857135802889</v>
      </c>
    </row>
    <row r="65" spans="1:22" x14ac:dyDescent="0.3">
      <c r="A65" s="80">
        <f>(G65*H65)/1000</f>
        <v>233.87199999999996</v>
      </c>
      <c r="C65" s="29">
        <f>(G65*I65)/1000</f>
        <v>389.6</v>
      </c>
      <c r="D65" s="29">
        <f>(G65*J65)/1000</f>
        <v>564.79999999999995</v>
      </c>
      <c r="E65" s="29">
        <f>(G65*K65)/1000</f>
        <v>687.6</v>
      </c>
      <c r="F65" s="29">
        <f>(G65*L65)/1000</f>
        <v>950.8</v>
      </c>
      <c r="G65" s="45">
        <v>400</v>
      </c>
      <c r="H65" s="46">
        <f>622*0.94</f>
        <v>584.67999999999995</v>
      </c>
      <c r="I65">
        <v>974</v>
      </c>
      <c r="J65">
        <v>1412</v>
      </c>
      <c r="K65">
        <v>1719</v>
      </c>
      <c r="L65">
        <v>2377</v>
      </c>
      <c r="P65" s="18">
        <v>2300</v>
      </c>
      <c r="Q65" s="17">
        <f>'Ark2'!A54*$V$2</f>
        <v>593.64007686165814</v>
      </c>
      <c r="R65" s="17">
        <f>'Ark2'!C54*$V$2</f>
        <v>962.84707824313909</v>
      </c>
      <c r="S65" s="17">
        <f>'Ark2'!D54*$V$2</f>
        <v>1423.3391591420316</v>
      </c>
      <c r="T65" s="17">
        <f>'Ark2'!E54*$V$2</f>
        <v>1725.9482408755898</v>
      </c>
      <c r="U65" s="17">
        <f>'Ark2'!F54*$V$2</f>
        <v>2405.3235706173327</v>
      </c>
    </row>
    <row r="66" spans="1:22" x14ac:dyDescent="0.3">
      <c r="A66" s="80">
        <f t="shared" ref="A66:A80" si="19">(G66*H66)/1000</f>
        <v>292.33999999999997</v>
      </c>
      <c r="C66" s="29">
        <f t="shared" ref="C66:C80" si="20">(G66*I66)/1000</f>
        <v>487</v>
      </c>
      <c r="D66" s="29">
        <f t="shared" ref="D66:D80" si="21">(G66*J66)/1000</f>
        <v>706</v>
      </c>
      <c r="E66" s="29">
        <f t="shared" ref="E66:E80" si="22">(G66*K66)/1000</f>
        <v>859.5</v>
      </c>
      <c r="F66" s="29">
        <f t="shared" ref="F66:F80" si="23">(G66*L66)/1000</f>
        <v>1188.5</v>
      </c>
      <c r="G66" s="45">
        <v>500</v>
      </c>
      <c r="H66" s="46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  <c r="P66" s="18">
        <v>2600</v>
      </c>
      <c r="Q66" s="17">
        <f>'Ark2'!A55*$V$2</f>
        <v>671.07139123491788</v>
      </c>
      <c r="R66" s="17">
        <f>'Ark2'!C55*$V$2</f>
        <v>1088.4358275792008</v>
      </c>
      <c r="S66" s="17">
        <f>'Ark2'!D55*$V$2</f>
        <v>1608.9920929431662</v>
      </c>
      <c r="T66" s="17">
        <f>'Ark2'!E55*$V$2</f>
        <v>1951.0719244680579</v>
      </c>
      <c r="U66" s="17">
        <f>'Ark2'!F55*$V$2</f>
        <v>2719.0614276543761</v>
      </c>
    </row>
    <row r="67" spans="1:22" x14ac:dyDescent="0.3">
      <c r="A67" s="80">
        <f t="shared" si="19"/>
        <v>350.80799999999994</v>
      </c>
      <c r="C67" s="29">
        <f t="shared" si="20"/>
        <v>584.4</v>
      </c>
      <c r="D67" s="29">
        <f t="shared" si="21"/>
        <v>847.2</v>
      </c>
      <c r="E67" s="29">
        <f t="shared" si="22"/>
        <v>1031.4000000000001</v>
      </c>
      <c r="F67" s="29">
        <f t="shared" si="23"/>
        <v>1426.2</v>
      </c>
      <c r="G67" s="45">
        <v>600</v>
      </c>
      <c r="H67" s="46">
        <f t="shared" si="24"/>
        <v>584.67999999999995</v>
      </c>
      <c r="I67">
        <v>974</v>
      </c>
      <c r="J67">
        <v>1412</v>
      </c>
      <c r="K67">
        <v>1719</v>
      </c>
      <c r="L67">
        <v>2377</v>
      </c>
      <c r="P67" s="18">
        <v>3000</v>
      </c>
      <c r="Q67" s="17">
        <f>'Ark2'!A56*$V$2</f>
        <v>774.31314373259761</v>
      </c>
      <c r="R67" s="17">
        <f>'Ark2'!C56*$V$2</f>
        <v>1255.8874933606162</v>
      </c>
      <c r="S67" s="17">
        <f>'Ark2'!D56*$V$2</f>
        <v>1856.5293380113458</v>
      </c>
      <c r="T67" s="17">
        <f>'Ark2'!E56*$V$2</f>
        <v>2251.2368359246821</v>
      </c>
      <c r="U67" s="17">
        <f>'Ark2'!F56*$V$2</f>
        <v>3137.3785703704339</v>
      </c>
    </row>
    <row r="68" spans="1:22" x14ac:dyDescent="0.3">
      <c r="A68" s="80">
        <f t="shared" si="19"/>
        <v>409.27599999999995</v>
      </c>
      <c r="C68" s="29">
        <f t="shared" si="20"/>
        <v>681.8</v>
      </c>
      <c r="D68" s="29">
        <f t="shared" si="21"/>
        <v>988.4</v>
      </c>
      <c r="E68" s="29">
        <f t="shared" si="22"/>
        <v>1203.3</v>
      </c>
      <c r="F68" s="29">
        <f t="shared" si="23"/>
        <v>1663.9</v>
      </c>
      <c r="G68" s="45">
        <v>700</v>
      </c>
      <c r="H68" s="46">
        <f t="shared" si="24"/>
        <v>584.67999999999995</v>
      </c>
      <c r="I68">
        <v>974</v>
      </c>
      <c r="J68">
        <v>1412</v>
      </c>
      <c r="K68">
        <v>1719</v>
      </c>
      <c r="L68">
        <v>2377</v>
      </c>
      <c r="P68" s="18"/>
      <c r="Q68" s="17"/>
      <c r="R68" s="17"/>
      <c r="S68" s="17"/>
      <c r="T68" s="17"/>
      <c r="U68" s="17"/>
    </row>
    <row r="69" spans="1:22" x14ac:dyDescent="0.3">
      <c r="A69" s="80">
        <f t="shared" si="19"/>
        <v>467.74399999999991</v>
      </c>
      <c r="C69" s="29">
        <f t="shared" si="20"/>
        <v>779.2</v>
      </c>
      <c r="D69" s="29">
        <f t="shared" si="21"/>
        <v>1129.5999999999999</v>
      </c>
      <c r="E69" s="29">
        <f t="shared" si="22"/>
        <v>1375.2</v>
      </c>
      <c r="F69" s="29">
        <f t="shared" si="23"/>
        <v>1901.6</v>
      </c>
      <c r="G69" s="45">
        <v>800</v>
      </c>
      <c r="H69" s="46">
        <f t="shared" si="24"/>
        <v>584.67999999999995</v>
      </c>
      <c r="I69">
        <v>974</v>
      </c>
      <c r="J69">
        <v>1412</v>
      </c>
      <c r="K69">
        <v>1719</v>
      </c>
      <c r="L69">
        <v>2377</v>
      </c>
      <c r="P69" s="24"/>
      <c r="Q69" s="17"/>
      <c r="R69" s="17"/>
      <c r="S69" s="17"/>
      <c r="T69" s="17"/>
      <c r="U69" s="17"/>
    </row>
    <row r="70" spans="1:22" ht="30.75" x14ac:dyDescent="0.45">
      <c r="A70" s="80">
        <f t="shared" si="19"/>
        <v>526.21199999999999</v>
      </c>
      <c r="C70" s="29">
        <f t="shared" si="20"/>
        <v>876.6</v>
      </c>
      <c r="D70" s="29">
        <f t="shared" si="21"/>
        <v>1270.8</v>
      </c>
      <c r="E70" s="29">
        <f t="shared" si="22"/>
        <v>1547.1</v>
      </c>
      <c r="F70" s="29">
        <f t="shared" si="23"/>
        <v>2139.3000000000002</v>
      </c>
      <c r="G70" s="45">
        <v>900</v>
      </c>
      <c r="H70" s="46">
        <f t="shared" si="24"/>
        <v>584.67999999999995</v>
      </c>
      <c r="I70">
        <v>974</v>
      </c>
      <c r="J70">
        <v>1412</v>
      </c>
      <c r="K70">
        <v>1719</v>
      </c>
      <c r="L70">
        <v>2377</v>
      </c>
      <c r="P70" s="144" t="s">
        <v>29</v>
      </c>
      <c r="Q70" s="145"/>
      <c r="R70" s="145"/>
      <c r="S70" s="145"/>
      <c r="T70" s="145"/>
      <c r="U70" s="145"/>
      <c r="V70" s="145"/>
    </row>
    <row r="71" spans="1:22" x14ac:dyDescent="0.3">
      <c r="A71" s="80">
        <f t="shared" si="19"/>
        <v>584.67999999999995</v>
      </c>
      <c r="C71" s="29">
        <f t="shared" si="20"/>
        <v>974</v>
      </c>
      <c r="D71" s="29">
        <f t="shared" si="21"/>
        <v>1412</v>
      </c>
      <c r="E71" s="29">
        <f t="shared" si="22"/>
        <v>1719</v>
      </c>
      <c r="F71" s="29">
        <f t="shared" si="23"/>
        <v>2377</v>
      </c>
      <c r="G71" s="45">
        <v>1000</v>
      </c>
      <c r="H71" s="46">
        <f t="shared" si="24"/>
        <v>584.67999999999995</v>
      </c>
      <c r="I71">
        <v>974</v>
      </c>
      <c r="J71">
        <v>1412</v>
      </c>
      <c r="K71">
        <v>1719</v>
      </c>
      <c r="L71">
        <v>2377</v>
      </c>
      <c r="P71" s="1" t="s">
        <v>1</v>
      </c>
      <c r="Q71" s="2"/>
      <c r="R71" s="2"/>
      <c r="S71" s="30"/>
      <c r="T71" s="2"/>
      <c r="U71" s="3"/>
    </row>
    <row r="72" spans="1:22" ht="21" x14ac:dyDescent="0.35">
      <c r="A72" s="80">
        <f t="shared" si="19"/>
        <v>643.14800000000002</v>
      </c>
      <c r="C72" s="29">
        <f t="shared" si="20"/>
        <v>1071.4000000000001</v>
      </c>
      <c r="D72" s="29">
        <f t="shared" si="21"/>
        <v>1553.2</v>
      </c>
      <c r="E72" s="29">
        <f t="shared" si="22"/>
        <v>1890.9</v>
      </c>
      <c r="F72" s="29">
        <f t="shared" si="23"/>
        <v>2614.6999999999998</v>
      </c>
      <c r="G72" s="45">
        <v>1100</v>
      </c>
      <c r="H72" s="46">
        <f t="shared" si="24"/>
        <v>584.67999999999995</v>
      </c>
      <c r="I72">
        <v>974</v>
      </c>
      <c r="J72">
        <v>1412</v>
      </c>
      <c r="K72">
        <v>1719</v>
      </c>
      <c r="L72">
        <v>2377</v>
      </c>
      <c r="P72" s="5" t="s">
        <v>2</v>
      </c>
      <c r="Q72" s="6" t="s">
        <v>3</v>
      </c>
      <c r="R72" s="6" t="s">
        <v>4</v>
      </c>
      <c r="S72" s="31" t="s">
        <v>5</v>
      </c>
      <c r="T72" s="7" t="s">
        <v>6</v>
      </c>
      <c r="U72" s="6" t="s">
        <v>7</v>
      </c>
    </row>
    <row r="73" spans="1:22" x14ac:dyDescent="0.3">
      <c r="A73" s="80">
        <f t="shared" si="19"/>
        <v>701.61599999999987</v>
      </c>
      <c r="C73" s="29">
        <f t="shared" si="20"/>
        <v>1168.8</v>
      </c>
      <c r="D73" s="29">
        <f t="shared" si="21"/>
        <v>1694.4</v>
      </c>
      <c r="E73" s="29">
        <f t="shared" si="22"/>
        <v>2062.8000000000002</v>
      </c>
      <c r="F73" s="29">
        <f t="shared" si="23"/>
        <v>2852.4</v>
      </c>
      <c r="G73" s="45">
        <v>1200</v>
      </c>
      <c r="H73" s="46">
        <f t="shared" si="24"/>
        <v>584.67999999999995</v>
      </c>
      <c r="I73">
        <v>974</v>
      </c>
      <c r="J73">
        <v>1412</v>
      </c>
      <c r="K73">
        <v>1719</v>
      </c>
      <c r="L73">
        <v>2377</v>
      </c>
      <c r="P73" s="8" t="s">
        <v>0</v>
      </c>
      <c r="Q73" s="9" t="s">
        <v>8</v>
      </c>
      <c r="R73" s="10" t="s">
        <v>8</v>
      </c>
      <c r="S73" s="32" t="s">
        <v>8</v>
      </c>
      <c r="T73" s="9" t="s">
        <v>8</v>
      </c>
      <c r="U73" s="9" t="s">
        <v>8</v>
      </c>
    </row>
    <row r="74" spans="1:22" x14ac:dyDescent="0.3">
      <c r="A74" s="80">
        <f t="shared" si="19"/>
        <v>818.55199999999991</v>
      </c>
      <c r="C74" s="29">
        <f t="shared" si="20"/>
        <v>1363.6</v>
      </c>
      <c r="D74" s="29">
        <f t="shared" si="21"/>
        <v>1976.8</v>
      </c>
      <c r="E74" s="29">
        <f t="shared" si="22"/>
        <v>2406.6</v>
      </c>
      <c r="F74" s="29">
        <f t="shared" si="23"/>
        <v>3327.8</v>
      </c>
      <c r="G74" s="45">
        <v>1400</v>
      </c>
      <c r="H74" s="46">
        <f t="shared" si="24"/>
        <v>584.67999999999995</v>
      </c>
      <c r="I74">
        <v>974</v>
      </c>
      <c r="J74">
        <v>1412</v>
      </c>
      <c r="K74">
        <v>1719</v>
      </c>
      <c r="L74">
        <v>2377</v>
      </c>
      <c r="P74" s="8" t="s">
        <v>9</v>
      </c>
      <c r="Q74" s="11" t="s">
        <v>10</v>
      </c>
      <c r="R74" s="11" t="s">
        <v>10</v>
      </c>
      <c r="S74" s="33" t="s">
        <v>10</v>
      </c>
      <c r="T74" s="11" t="s">
        <v>10</v>
      </c>
      <c r="U74" s="11" t="s">
        <v>10</v>
      </c>
    </row>
    <row r="75" spans="1:22" ht="21" x14ac:dyDescent="0.35">
      <c r="A75" s="80">
        <f t="shared" si="19"/>
        <v>935.48799999999983</v>
      </c>
      <c r="C75" s="29">
        <f t="shared" si="20"/>
        <v>1558.4</v>
      </c>
      <c r="D75" s="29">
        <f t="shared" si="21"/>
        <v>2259.1999999999998</v>
      </c>
      <c r="E75" s="29">
        <f t="shared" si="22"/>
        <v>2750.4</v>
      </c>
      <c r="F75" s="29">
        <f t="shared" si="23"/>
        <v>3803.2</v>
      </c>
      <c r="G75" s="45">
        <v>1600</v>
      </c>
      <c r="H75" s="46">
        <f t="shared" si="24"/>
        <v>584.67999999999995</v>
      </c>
      <c r="I75">
        <v>974</v>
      </c>
      <c r="J75">
        <v>1412</v>
      </c>
      <c r="K75">
        <v>1719</v>
      </c>
      <c r="L75">
        <v>2377</v>
      </c>
      <c r="P75" s="23"/>
      <c r="Q75" s="25" t="s">
        <v>13</v>
      </c>
      <c r="R75" s="21"/>
      <c r="S75" s="36"/>
      <c r="T75" s="50"/>
      <c r="U75" s="22" t="s">
        <v>0</v>
      </c>
    </row>
    <row r="76" spans="1:22" x14ac:dyDescent="0.3">
      <c r="A76" s="80">
        <f t="shared" si="19"/>
        <v>1052.424</v>
      </c>
      <c r="C76" s="29">
        <f t="shared" si="20"/>
        <v>1753.2</v>
      </c>
      <c r="D76" s="29">
        <f t="shared" si="21"/>
        <v>2541.6</v>
      </c>
      <c r="E76" s="29">
        <f t="shared" si="22"/>
        <v>3094.2</v>
      </c>
      <c r="F76" s="29">
        <f t="shared" si="23"/>
        <v>4278.6000000000004</v>
      </c>
      <c r="G76" s="45">
        <v>1800</v>
      </c>
      <c r="H76" s="46">
        <f t="shared" si="24"/>
        <v>584.67999999999995</v>
      </c>
      <c r="I76">
        <v>974</v>
      </c>
      <c r="J76">
        <v>1412</v>
      </c>
      <c r="K76">
        <v>1719</v>
      </c>
      <c r="L76">
        <v>2377</v>
      </c>
      <c r="P76" s="29">
        <v>400</v>
      </c>
      <c r="Q76" s="17">
        <f>'Ark2'!A65*$V$2</f>
        <v>121.62191298022111</v>
      </c>
      <c r="R76" s="19">
        <f>'Ark2'!C65*$V$2</f>
        <v>202.60611487093007</v>
      </c>
      <c r="S76" s="17">
        <f>'Ark2'!D65*$V$2</f>
        <v>293.71646221535235</v>
      </c>
      <c r="T76" s="19">
        <f>'Ark2'!E65*$V$2</f>
        <v>357.57691115310962</v>
      </c>
      <c r="U76" s="17">
        <f>'Ark2'!F65*$V$2</f>
        <v>494.450446661397</v>
      </c>
    </row>
    <row r="77" spans="1:22" x14ac:dyDescent="0.3">
      <c r="A77" s="80">
        <f t="shared" si="19"/>
        <v>1169.3599999999999</v>
      </c>
      <c r="C77" s="29">
        <f t="shared" si="20"/>
        <v>1948</v>
      </c>
      <c r="D77" s="29">
        <f t="shared" si="21"/>
        <v>2824</v>
      </c>
      <c r="E77" s="29">
        <f t="shared" si="22"/>
        <v>3438</v>
      </c>
      <c r="F77" s="29">
        <f t="shared" si="23"/>
        <v>4754</v>
      </c>
      <c r="G77" s="45">
        <v>2000</v>
      </c>
      <c r="H77" s="46">
        <f t="shared" si="24"/>
        <v>584.67999999999995</v>
      </c>
      <c r="I77">
        <v>974</v>
      </c>
      <c r="J77">
        <v>1412</v>
      </c>
      <c r="K77">
        <v>1719</v>
      </c>
      <c r="L77">
        <v>2377</v>
      </c>
      <c r="P77" s="29"/>
      <c r="Q77" s="17"/>
      <c r="R77" s="19"/>
      <c r="S77" s="17"/>
      <c r="T77" s="19"/>
      <c r="U77" s="17"/>
    </row>
    <row r="78" spans="1:22" x14ac:dyDescent="0.3">
      <c r="A78" s="80">
        <f t="shared" si="19"/>
        <v>1344.7639999999999</v>
      </c>
      <c r="C78" s="29">
        <f t="shared" si="20"/>
        <v>2240.1999999999998</v>
      </c>
      <c r="D78" s="29">
        <f t="shared" si="21"/>
        <v>3247.6</v>
      </c>
      <c r="E78" s="29">
        <f t="shared" si="22"/>
        <v>3953.7</v>
      </c>
      <c r="F78" s="29">
        <f t="shared" si="23"/>
        <v>5467.1</v>
      </c>
      <c r="G78" s="37">
        <v>2300</v>
      </c>
      <c r="H78" s="46">
        <f t="shared" si="24"/>
        <v>584.67999999999995</v>
      </c>
      <c r="I78">
        <v>974</v>
      </c>
      <c r="J78">
        <v>1412</v>
      </c>
      <c r="K78">
        <v>1719</v>
      </c>
      <c r="L78">
        <v>2377</v>
      </c>
      <c r="P78" s="16">
        <v>500</v>
      </c>
      <c r="Q78" s="17">
        <f>'Ark2'!A66*$V$2</f>
        <v>152.0273912252764</v>
      </c>
      <c r="R78" s="19">
        <f>'Ark2'!C66*$V$2</f>
        <v>253.25764358866255</v>
      </c>
      <c r="S78" s="17">
        <f>'Ark2'!D66*$V$2</f>
        <v>367.14557776919048</v>
      </c>
      <c r="T78" s="19">
        <f>'Ark2'!E66*$V$2</f>
        <v>446.97113894138698</v>
      </c>
      <c r="U78" s="17">
        <f>'Ark2'!F66*$V$2</f>
        <v>618.06305832674627</v>
      </c>
    </row>
    <row r="79" spans="1:22" x14ac:dyDescent="0.3">
      <c r="A79" s="80">
        <f t="shared" si="19"/>
        <v>1520.1679999999997</v>
      </c>
      <c r="C79" s="29">
        <f t="shared" si="20"/>
        <v>2532.4</v>
      </c>
      <c r="D79" s="29">
        <f t="shared" si="21"/>
        <v>3671.2</v>
      </c>
      <c r="E79" s="29">
        <f t="shared" si="22"/>
        <v>4469.3999999999996</v>
      </c>
      <c r="F79" s="29">
        <f t="shared" si="23"/>
        <v>6180.2</v>
      </c>
      <c r="G79" s="37">
        <v>2600</v>
      </c>
      <c r="H79" s="46">
        <f t="shared" si="24"/>
        <v>584.67999999999995</v>
      </c>
      <c r="I79">
        <v>974</v>
      </c>
      <c r="J79">
        <v>1412</v>
      </c>
      <c r="K79">
        <v>1719</v>
      </c>
      <c r="L79">
        <v>2377</v>
      </c>
      <c r="P79" s="18">
        <v>600</v>
      </c>
      <c r="Q79" s="17">
        <f>'Ark2'!A67*$V$2</f>
        <v>182.43286947033167</v>
      </c>
      <c r="R79" s="19">
        <f>'Ark2'!C67*$V$2</f>
        <v>303.90917230639508</v>
      </c>
      <c r="S79" s="17">
        <f>'Ark2'!D67*$V$2</f>
        <v>440.57469332302861</v>
      </c>
      <c r="T79" s="19">
        <f>'Ark2'!E67*$V$2</f>
        <v>536.3653667296644</v>
      </c>
      <c r="U79" s="17">
        <f>'Ark2'!F67*$V$2</f>
        <v>741.67566999209555</v>
      </c>
    </row>
    <row r="80" spans="1:22" x14ac:dyDescent="0.3">
      <c r="A80" s="80">
        <f t="shared" si="19"/>
        <v>1754.0399999999997</v>
      </c>
      <c r="C80" s="29">
        <f t="shared" si="20"/>
        <v>2922</v>
      </c>
      <c r="D80" s="29">
        <f t="shared" si="21"/>
        <v>4236</v>
      </c>
      <c r="E80" s="29">
        <f t="shared" si="22"/>
        <v>5157</v>
      </c>
      <c r="F80" s="29">
        <f t="shared" si="23"/>
        <v>7131</v>
      </c>
      <c r="G80" s="37">
        <v>3000</v>
      </c>
      <c r="H80" s="46">
        <f t="shared" si="24"/>
        <v>584.67999999999995</v>
      </c>
      <c r="I80">
        <v>974</v>
      </c>
      <c r="J80">
        <v>1412</v>
      </c>
      <c r="K80">
        <v>1719</v>
      </c>
      <c r="L80">
        <v>2377</v>
      </c>
      <c r="P80" s="18">
        <v>700</v>
      </c>
      <c r="Q80" s="17">
        <f>'Ark2'!A68*$V$2</f>
        <v>212.83834771538696</v>
      </c>
      <c r="R80" s="19">
        <f>'Ark2'!C68*$V$2</f>
        <v>354.56070102412758</v>
      </c>
      <c r="S80" s="17">
        <f>'Ark2'!D68*$V$2</f>
        <v>514.00380887686663</v>
      </c>
      <c r="T80" s="19">
        <f>'Ark2'!E68*$V$2</f>
        <v>625.75959451794176</v>
      </c>
      <c r="U80" s="17">
        <f>'Ark2'!F68*$V$2</f>
        <v>865.28828165744483</v>
      </c>
    </row>
    <row r="81" spans="1:21" ht="21" thickBot="1" x14ac:dyDescent="0.35">
      <c r="A81" s="37"/>
      <c r="C81" s="37"/>
      <c r="D81" s="37"/>
      <c r="E81" s="37"/>
      <c r="F81" s="37"/>
      <c r="P81" s="18">
        <v>800</v>
      </c>
      <c r="Q81" s="17">
        <f>'Ark2'!A69*$V$2</f>
        <v>243.24382596044222</v>
      </c>
      <c r="R81" s="19">
        <f>'Ark2'!C69*$V$2</f>
        <v>405.21222974186014</v>
      </c>
      <c r="S81" s="17">
        <f>'Ark2'!D69*$V$2</f>
        <v>587.4329244307047</v>
      </c>
      <c r="T81" s="19">
        <f>'Ark2'!E69*$V$2</f>
        <v>715.15382230621924</v>
      </c>
      <c r="U81" s="17">
        <f>'Ark2'!F69*$V$2</f>
        <v>988.90089332279399</v>
      </c>
    </row>
    <row r="82" spans="1:21" ht="26.1" customHeight="1" thickBot="1" x14ac:dyDescent="0.35">
      <c r="A82" s="41" t="s">
        <v>25</v>
      </c>
      <c r="B82" s="42"/>
      <c r="C82" s="44"/>
      <c r="D82" s="42"/>
      <c r="E82" s="42"/>
      <c r="F82" s="43"/>
      <c r="P82" s="18">
        <v>900</v>
      </c>
      <c r="Q82" s="17">
        <f>'Ark2'!A70*$V$2</f>
        <v>273.64930420549751</v>
      </c>
      <c r="R82" s="19">
        <f>'Ark2'!C70*$V$2</f>
        <v>455.86375845959265</v>
      </c>
      <c r="S82" s="17">
        <f>'Ark2'!D70*$V$2</f>
        <v>660.86203998454289</v>
      </c>
      <c r="T82" s="19">
        <f>'Ark2'!E70*$V$2</f>
        <v>804.5480500944966</v>
      </c>
      <c r="U82" s="17">
        <f>'Ark2'!F70*$V$2</f>
        <v>1112.5135049881435</v>
      </c>
    </row>
    <row r="83" spans="1:21" ht="26.1" customHeight="1" thickBot="1" x14ac:dyDescent="0.35">
      <c r="A83" s="41">
        <v>10</v>
      </c>
      <c r="B83" s="42"/>
      <c r="C83" s="42">
        <v>11</v>
      </c>
      <c r="D83" s="42">
        <v>21</v>
      </c>
      <c r="E83" s="42">
        <v>22</v>
      </c>
      <c r="F83" s="43">
        <v>33</v>
      </c>
      <c r="H83" s="48">
        <v>10</v>
      </c>
      <c r="I83" s="42">
        <v>11</v>
      </c>
      <c r="J83" s="42">
        <v>21</v>
      </c>
      <c r="K83" s="42">
        <v>22</v>
      </c>
      <c r="L83" s="43">
        <v>33</v>
      </c>
      <c r="P83" s="18">
        <v>1000</v>
      </c>
      <c r="Q83" s="17">
        <f>'Ark2'!A71*$V$2</f>
        <v>304.05478245055281</v>
      </c>
      <c r="R83" s="19">
        <f>'Ark2'!C71*$V$2</f>
        <v>506.51528717732509</v>
      </c>
      <c r="S83" s="17">
        <f>'Ark2'!D71*$V$2</f>
        <v>734.29115553838096</v>
      </c>
      <c r="T83" s="19">
        <f>'Ark2'!E71*$V$2</f>
        <v>893.94227788277396</v>
      </c>
      <c r="U83" s="17">
        <f>'Ark2'!F71*$V$2</f>
        <v>1236.1261166534925</v>
      </c>
    </row>
    <row r="84" spans="1:21" x14ac:dyDescent="0.3">
      <c r="A84" s="80">
        <f>(G84*H84)/1000</f>
        <v>86.394000000000005</v>
      </c>
      <c r="C84" s="29">
        <f>(G84*I84)/1000</f>
        <v>124</v>
      </c>
      <c r="D84" s="29">
        <f>(G84*J84)/1000</f>
        <v>201.6</v>
      </c>
      <c r="E84" s="29">
        <f>(G84*K84)/1000</f>
        <v>240.4</v>
      </c>
      <c r="F84" s="29">
        <f>(G84*L84)/1000</f>
        <v>346.8</v>
      </c>
      <c r="G84" s="45">
        <v>400</v>
      </c>
      <c r="H84" s="46">
        <f>231*0.935</f>
        <v>215.98500000000001</v>
      </c>
      <c r="I84">
        <v>310</v>
      </c>
      <c r="J84">
        <v>504</v>
      </c>
      <c r="K84">
        <v>601</v>
      </c>
      <c r="L84">
        <v>867</v>
      </c>
      <c r="P84" s="18">
        <v>1100</v>
      </c>
      <c r="Q84" s="17">
        <f>'Ark2'!A72*$V$2</f>
        <v>334.4602606956081</v>
      </c>
      <c r="R84" s="19">
        <f>'Ark2'!C72*$V$2</f>
        <v>557.16681589505765</v>
      </c>
      <c r="S84" s="17">
        <f>'Ark2'!D72*$V$2</f>
        <v>807.72027109221915</v>
      </c>
      <c r="T84" s="19">
        <f>'Ark2'!E72*$V$2</f>
        <v>983.33650567105144</v>
      </c>
      <c r="U84" s="17">
        <f>'Ark2'!F72*$V$2</f>
        <v>1359.7387283188418</v>
      </c>
    </row>
    <row r="85" spans="1:21" x14ac:dyDescent="0.3">
      <c r="A85" s="80">
        <f t="shared" ref="A85:A99" si="25">(G85*H85)/1000</f>
        <v>108.57</v>
      </c>
      <c r="C85" s="29">
        <f t="shared" ref="C85:C99" si="26">(G85*I85)/1000</f>
        <v>155</v>
      </c>
      <c r="D85" s="29">
        <f t="shared" ref="D85:D99" si="27">(G85*J85)/1000</f>
        <v>252</v>
      </c>
      <c r="E85" s="29">
        <f t="shared" ref="E85:E99" si="28">(G85*K85)/1000</f>
        <v>300.5</v>
      </c>
      <c r="F85" s="29">
        <f t="shared" ref="F85:F99" si="29">(G85*L85)/1000</f>
        <v>433.5</v>
      </c>
      <c r="G85" s="45">
        <v>500</v>
      </c>
      <c r="H85" s="46">
        <f>231*0.94</f>
        <v>217.14</v>
      </c>
      <c r="I85">
        <v>310</v>
      </c>
      <c r="J85">
        <v>504</v>
      </c>
      <c r="K85">
        <v>601</v>
      </c>
      <c r="L85">
        <v>867</v>
      </c>
      <c r="P85" s="18">
        <v>1200</v>
      </c>
      <c r="Q85" s="17">
        <f>'Ark2'!A73*$V$2</f>
        <v>364.86573894066333</v>
      </c>
      <c r="R85" s="19">
        <f>'Ark2'!C73*$V$2</f>
        <v>607.81834461279016</v>
      </c>
      <c r="S85" s="17">
        <f>'Ark2'!D73*$V$2</f>
        <v>881.14938664605722</v>
      </c>
      <c r="T85" s="19">
        <f>'Ark2'!E73*$V$2</f>
        <v>1072.7307334593288</v>
      </c>
      <c r="U85" s="17">
        <f>'Ark2'!F73*$V$2</f>
        <v>1483.3513399841911</v>
      </c>
    </row>
    <row r="86" spans="1:21" x14ac:dyDescent="0.3">
      <c r="A86" s="80">
        <f t="shared" si="25"/>
        <v>130.56119999999999</v>
      </c>
      <c r="C86" s="29">
        <f t="shared" si="26"/>
        <v>186</v>
      </c>
      <c r="D86" s="29">
        <f t="shared" si="27"/>
        <v>302.39999999999998</v>
      </c>
      <c r="E86" s="29">
        <f t="shared" si="28"/>
        <v>360.6</v>
      </c>
      <c r="F86" s="29">
        <f t="shared" si="29"/>
        <v>520.20000000000005</v>
      </c>
      <c r="G86" s="45">
        <v>600</v>
      </c>
      <c r="H86" s="46">
        <f>231*0.942</f>
        <v>217.60199999999998</v>
      </c>
      <c r="I86">
        <v>310</v>
      </c>
      <c r="J86">
        <v>504</v>
      </c>
      <c r="K86">
        <v>601</v>
      </c>
      <c r="L86">
        <v>867</v>
      </c>
      <c r="P86" s="18">
        <v>1400</v>
      </c>
      <c r="Q86" s="17">
        <f>'Ark2'!A74*$V$2</f>
        <v>425.67669543077392</v>
      </c>
      <c r="R86" s="19">
        <f>'Ark2'!C74*$V$2</f>
        <v>709.12140204825516</v>
      </c>
      <c r="S86" s="17">
        <f>'Ark2'!D74*$V$2</f>
        <v>1028.0076177537333</v>
      </c>
      <c r="T86" s="19">
        <f>'Ark2'!E74*$V$2</f>
        <v>1251.5191890358835</v>
      </c>
      <c r="U86" s="17">
        <f>'Ark2'!F74*$V$2</f>
        <v>1730.5765633148897</v>
      </c>
    </row>
    <row r="87" spans="1:21" x14ac:dyDescent="0.3">
      <c r="A87" s="80">
        <f t="shared" si="25"/>
        <v>152.32139999999998</v>
      </c>
      <c r="C87" s="29">
        <f t="shared" si="26"/>
        <v>217</v>
      </c>
      <c r="D87" s="29">
        <f t="shared" si="27"/>
        <v>352.8</v>
      </c>
      <c r="E87" s="29">
        <f t="shared" si="28"/>
        <v>420.7</v>
      </c>
      <c r="F87" s="29">
        <f t="shared" si="29"/>
        <v>606.9</v>
      </c>
      <c r="G87" s="45">
        <v>700</v>
      </c>
      <c r="H87" s="46">
        <f>231*0.942</f>
        <v>217.60199999999998</v>
      </c>
      <c r="I87">
        <v>310</v>
      </c>
      <c r="J87">
        <v>504</v>
      </c>
      <c r="K87">
        <v>601</v>
      </c>
      <c r="L87">
        <v>867</v>
      </c>
      <c r="P87" s="18"/>
      <c r="Q87" s="17"/>
      <c r="R87" s="19"/>
      <c r="S87" s="17"/>
      <c r="T87" s="19"/>
      <c r="U87" s="17"/>
    </row>
    <row r="88" spans="1:21" x14ac:dyDescent="0.3">
      <c r="A88" s="80">
        <f t="shared" si="25"/>
        <v>174.08159999999998</v>
      </c>
      <c r="C88" s="29">
        <f t="shared" si="26"/>
        <v>248</v>
      </c>
      <c r="D88" s="29">
        <f t="shared" si="27"/>
        <v>403.2</v>
      </c>
      <c r="E88" s="29">
        <f t="shared" si="28"/>
        <v>480.8</v>
      </c>
      <c r="F88" s="29">
        <f t="shared" si="29"/>
        <v>693.6</v>
      </c>
      <c r="G88" s="45">
        <v>800</v>
      </c>
      <c r="H88" s="46">
        <f>231*0.942</f>
        <v>217.60199999999998</v>
      </c>
      <c r="I88">
        <v>310</v>
      </c>
      <c r="J88">
        <v>504</v>
      </c>
      <c r="K88">
        <v>601</v>
      </c>
      <c r="L88">
        <v>867</v>
      </c>
      <c r="P88" s="18">
        <v>1600</v>
      </c>
      <c r="Q88" s="17">
        <f>'Ark2'!A75*$V$2</f>
        <v>486.48765192088445</v>
      </c>
      <c r="R88" s="19">
        <f>'Ark2'!C75*$V$2</f>
        <v>810.42445948372028</v>
      </c>
      <c r="S88" s="17">
        <f>'Ark2'!D75*$V$2</f>
        <v>1174.8658488614094</v>
      </c>
      <c r="T88" s="19">
        <f>'Ark2'!E75*$V$2</f>
        <v>1430.3076446124385</v>
      </c>
      <c r="U88" s="17">
        <f>'Ark2'!F75*$V$2</f>
        <v>1977.801786645588</v>
      </c>
    </row>
    <row r="89" spans="1:21" x14ac:dyDescent="0.3">
      <c r="A89" s="80">
        <f t="shared" si="25"/>
        <v>195.42599999999999</v>
      </c>
      <c r="C89" s="29">
        <f t="shared" si="26"/>
        <v>279</v>
      </c>
      <c r="D89" s="29">
        <f t="shared" si="27"/>
        <v>453.6</v>
      </c>
      <c r="E89" s="29">
        <f t="shared" si="28"/>
        <v>540.9</v>
      </c>
      <c r="F89" s="29">
        <f t="shared" si="29"/>
        <v>780.3</v>
      </c>
      <c r="G89" s="45">
        <v>900</v>
      </c>
      <c r="H89" s="46">
        <f>231*0.94</f>
        <v>217.14</v>
      </c>
      <c r="I89">
        <v>310</v>
      </c>
      <c r="J89">
        <v>504</v>
      </c>
      <c r="K89">
        <v>601</v>
      </c>
      <c r="L89">
        <v>867</v>
      </c>
      <c r="P89" s="18">
        <v>1800</v>
      </c>
      <c r="Q89" s="17">
        <f>'Ark2'!A76*$V$2</f>
        <v>547.29860841099503</v>
      </c>
      <c r="R89" s="17">
        <f>'Ark2'!C76*$V$2</f>
        <v>911.72751691918529</v>
      </c>
      <c r="S89" s="17">
        <f>'Ark2'!D76*$V$2</f>
        <v>1321.7240799690858</v>
      </c>
      <c r="T89" s="17">
        <f>'Ark2'!E76*$V$2</f>
        <v>1609.0961001889932</v>
      </c>
      <c r="U89" s="17">
        <f>'Ark2'!F76*$V$2</f>
        <v>2225.027009976287</v>
      </c>
    </row>
    <row r="90" spans="1:21" x14ac:dyDescent="0.3">
      <c r="A90" s="80">
        <f t="shared" si="25"/>
        <v>217.14</v>
      </c>
      <c r="C90" s="29">
        <f t="shared" si="26"/>
        <v>310</v>
      </c>
      <c r="D90" s="29">
        <f t="shared" si="27"/>
        <v>504</v>
      </c>
      <c r="E90" s="29">
        <f t="shared" si="28"/>
        <v>601</v>
      </c>
      <c r="F90" s="29">
        <f t="shared" si="29"/>
        <v>867</v>
      </c>
      <c r="G90" s="45">
        <v>1000</v>
      </c>
      <c r="H90" s="46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  <c r="P90" s="18">
        <v>2000</v>
      </c>
      <c r="Q90" s="17">
        <f>'Ark2'!A77*$V$2</f>
        <v>608.10956490110561</v>
      </c>
      <c r="R90" s="17">
        <f>'Ark2'!C77*$V$2</f>
        <v>1013.0305743546502</v>
      </c>
      <c r="S90" s="17">
        <f>'Ark2'!D77*$V$2</f>
        <v>1468.5823110767619</v>
      </c>
      <c r="T90" s="17">
        <f>'Ark2'!E77*$V$2</f>
        <v>1787.8845557655479</v>
      </c>
      <c r="U90" s="17">
        <f>'Ark2'!F77*$V$2</f>
        <v>2472.2522333069851</v>
      </c>
    </row>
    <row r="91" spans="1:21" x14ac:dyDescent="0.3">
      <c r="A91" s="80">
        <f t="shared" si="25"/>
        <v>238.85399999999998</v>
      </c>
      <c r="C91" s="29">
        <f t="shared" si="26"/>
        <v>341</v>
      </c>
      <c r="D91" s="29">
        <f t="shared" si="27"/>
        <v>554.4</v>
      </c>
      <c r="E91" s="29">
        <f t="shared" si="28"/>
        <v>661.1</v>
      </c>
      <c r="F91" s="29">
        <f t="shared" si="29"/>
        <v>953.7</v>
      </c>
      <c r="G91" s="45">
        <v>1100</v>
      </c>
      <c r="H91" s="46">
        <f t="shared" si="30"/>
        <v>217.14</v>
      </c>
      <c r="I91">
        <v>310</v>
      </c>
      <c r="J91">
        <v>504</v>
      </c>
      <c r="K91">
        <v>601</v>
      </c>
      <c r="L91">
        <v>867</v>
      </c>
      <c r="P91" s="18">
        <v>2300</v>
      </c>
      <c r="Q91" s="17">
        <f>'Ark2'!A78*$V$2</f>
        <v>699.32599963627149</v>
      </c>
      <c r="R91" s="17">
        <f>'Ark2'!C78*$V$2</f>
        <v>1164.9851605078477</v>
      </c>
      <c r="S91" s="17">
        <f>'Ark2'!D78*$V$2</f>
        <v>1688.8696577382761</v>
      </c>
      <c r="T91" s="17">
        <f>'Ark2'!E78*$V$2</f>
        <v>2056.0672391303801</v>
      </c>
      <c r="U91" s="17">
        <f>'Ark2'!F78*$V$2</f>
        <v>2843.0900683030331</v>
      </c>
    </row>
    <row r="92" spans="1:21" x14ac:dyDescent="0.3">
      <c r="A92" s="80">
        <f>(G92*H92)/1000</f>
        <v>260.56799999999998</v>
      </c>
      <c r="C92" s="29">
        <f t="shared" si="26"/>
        <v>372</v>
      </c>
      <c r="D92" s="29">
        <f t="shared" si="27"/>
        <v>604.79999999999995</v>
      </c>
      <c r="E92" s="29">
        <f t="shared" si="28"/>
        <v>721.2</v>
      </c>
      <c r="F92" s="29">
        <f t="shared" si="29"/>
        <v>1040.4000000000001</v>
      </c>
      <c r="G92" s="45">
        <v>1200</v>
      </c>
      <c r="H92" s="46">
        <f t="shared" si="30"/>
        <v>217.14</v>
      </c>
      <c r="I92">
        <v>310</v>
      </c>
      <c r="J92">
        <v>504</v>
      </c>
      <c r="K92">
        <v>601</v>
      </c>
      <c r="L92">
        <v>867</v>
      </c>
      <c r="P92" s="18">
        <v>2600</v>
      </c>
      <c r="Q92" s="17">
        <f>'Ark2'!A79*$V$2</f>
        <v>790.54243437143714</v>
      </c>
      <c r="R92" s="17">
        <f>'Ark2'!C79*$V$2</f>
        <v>1316.9397466610453</v>
      </c>
      <c r="S92" s="17">
        <f>'Ark2'!D79*$V$2</f>
        <v>1909.1570043997904</v>
      </c>
      <c r="T92" s="17">
        <f>'Ark2'!E79*$V$2</f>
        <v>2324.2499224952121</v>
      </c>
      <c r="U92" s="17">
        <f>'Ark2'!F79*$V$2</f>
        <v>3213.9279032990808</v>
      </c>
    </row>
    <row r="93" spans="1:21" x14ac:dyDescent="0.3">
      <c r="A93" s="80">
        <f t="shared" si="25"/>
        <v>303.99599999999998</v>
      </c>
      <c r="C93" s="29">
        <f t="shared" si="26"/>
        <v>434</v>
      </c>
      <c r="D93" s="29">
        <f t="shared" si="27"/>
        <v>705.6</v>
      </c>
      <c r="E93" s="29">
        <f t="shared" si="28"/>
        <v>841.4</v>
      </c>
      <c r="F93" s="29">
        <f t="shared" si="29"/>
        <v>1213.8</v>
      </c>
      <c r="G93" s="45">
        <v>1400</v>
      </c>
      <c r="H93" s="46">
        <f t="shared" si="30"/>
        <v>217.14</v>
      </c>
      <c r="I93">
        <v>310</v>
      </c>
      <c r="J93">
        <v>504</v>
      </c>
      <c r="K93">
        <v>601</v>
      </c>
      <c r="L93">
        <v>867</v>
      </c>
      <c r="P93" s="18">
        <v>3000</v>
      </c>
      <c r="Q93" s="17">
        <f>'Ark2'!A80*$V$2</f>
        <v>912.16434735165831</v>
      </c>
      <c r="R93" s="17">
        <f>'Ark2'!C80*$V$2</f>
        <v>1519.5458615319753</v>
      </c>
      <c r="S93" s="17">
        <f>'Ark2'!D80*$V$2</f>
        <v>2202.8734666151431</v>
      </c>
      <c r="T93" s="17">
        <f>'Ark2'!E80*$V$2</f>
        <v>2681.826833648322</v>
      </c>
      <c r="U93" s="17">
        <f>'Ark2'!F80*$V$2</f>
        <v>3708.3783499604779</v>
      </c>
    </row>
    <row r="94" spans="1:21" x14ac:dyDescent="0.3">
      <c r="A94" s="80">
        <f t="shared" si="25"/>
        <v>347.42399999999998</v>
      </c>
      <c r="C94" s="29">
        <f t="shared" si="26"/>
        <v>496</v>
      </c>
      <c r="D94" s="29">
        <f t="shared" si="27"/>
        <v>806.4</v>
      </c>
      <c r="E94" s="29">
        <f t="shared" si="28"/>
        <v>961.6</v>
      </c>
      <c r="F94" s="29">
        <f t="shared" si="29"/>
        <v>1387.2</v>
      </c>
      <c r="G94" s="45">
        <v>1600</v>
      </c>
      <c r="H94" s="46">
        <f t="shared" si="30"/>
        <v>217.14</v>
      </c>
      <c r="I94">
        <v>310</v>
      </c>
      <c r="J94">
        <v>504</v>
      </c>
      <c r="K94">
        <v>601</v>
      </c>
      <c r="L94">
        <v>867</v>
      </c>
      <c r="P94" s="18"/>
      <c r="Q94" s="17"/>
      <c r="R94" s="17"/>
      <c r="S94" s="17"/>
      <c r="T94" s="17"/>
      <c r="U94" s="17"/>
    </row>
    <row r="95" spans="1:21" x14ac:dyDescent="0.3">
      <c r="A95" s="80">
        <f t="shared" si="25"/>
        <v>390.85199999999998</v>
      </c>
      <c r="C95" s="29">
        <f t="shared" si="26"/>
        <v>558</v>
      </c>
      <c r="D95" s="29">
        <f t="shared" si="27"/>
        <v>907.2</v>
      </c>
      <c r="E95" s="29">
        <f t="shared" si="28"/>
        <v>1081.8</v>
      </c>
      <c r="F95" s="29">
        <f t="shared" si="29"/>
        <v>1560.6</v>
      </c>
      <c r="G95" s="45">
        <v>1800</v>
      </c>
      <c r="H95" s="46">
        <f t="shared" si="30"/>
        <v>217.14</v>
      </c>
      <c r="I95">
        <v>310</v>
      </c>
      <c r="J95">
        <v>504</v>
      </c>
      <c r="K95">
        <v>601</v>
      </c>
      <c r="L95">
        <v>867</v>
      </c>
      <c r="P95" s="18"/>
      <c r="Q95" s="17"/>
      <c r="R95" s="17"/>
      <c r="S95" s="17"/>
      <c r="T95" s="17"/>
      <c r="U95" s="17"/>
    </row>
    <row r="96" spans="1:21" ht="21" x14ac:dyDescent="0.35">
      <c r="A96" s="80">
        <f t="shared" si="25"/>
        <v>434.28</v>
      </c>
      <c r="C96" s="29">
        <f t="shared" si="26"/>
        <v>620</v>
      </c>
      <c r="D96" s="29">
        <f t="shared" si="27"/>
        <v>1008</v>
      </c>
      <c r="E96" s="29">
        <f t="shared" si="28"/>
        <v>1202</v>
      </c>
      <c r="F96" s="29">
        <f t="shared" si="29"/>
        <v>1734</v>
      </c>
      <c r="G96" s="45">
        <v>2000</v>
      </c>
      <c r="H96" s="46">
        <f t="shared" si="30"/>
        <v>217.14</v>
      </c>
      <c r="I96">
        <v>310</v>
      </c>
      <c r="J96">
        <v>504</v>
      </c>
      <c r="K96">
        <v>601</v>
      </c>
      <c r="L96">
        <v>867</v>
      </c>
      <c r="P96" s="23"/>
      <c r="Q96" s="25" t="s">
        <v>23</v>
      </c>
      <c r="R96" s="21"/>
      <c r="S96" s="36"/>
      <c r="T96" s="50"/>
      <c r="U96" s="14" t="s">
        <v>0</v>
      </c>
    </row>
    <row r="97" spans="1:21" x14ac:dyDescent="0.3">
      <c r="A97" s="80">
        <f t="shared" si="25"/>
        <v>499.42199999999997</v>
      </c>
      <c r="C97" s="29">
        <f t="shared" si="26"/>
        <v>713</v>
      </c>
      <c r="D97" s="29">
        <f t="shared" si="27"/>
        <v>1159.2</v>
      </c>
      <c r="E97" s="29">
        <f t="shared" si="28"/>
        <v>1382.3</v>
      </c>
      <c r="F97" s="29">
        <f t="shared" si="29"/>
        <v>1994.1</v>
      </c>
      <c r="G97" s="37">
        <v>2300</v>
      </c>
      <c r="H97" s="46">
        <f t="shared" si="30"/>
        <v>217.14</v>
      </c>
      <c r="I97">
        <v>310</v>
      </c>
      <c r="J97">
        <v>504</v>
      </c>
      <c r="K97">
        <v>601</v>
      </c>
      <c r="L97">
        <v>867</v>
      </c>
      <c r="P97" s="29">
        <v>400</v>
      </c>
      <c r="Q97" s="17">
        <f>'Ark2'!A84*$V$2</f>
        <v>44.928009979874567</v>
      </c>
      <c r="R97" s="19">
        <f>'Ark2'!C84*$V$2</f>
        <v>64.484492412719007</v>
      </c>
      <c r="S97" s="17">
        <f>'Ark2'!D84*$V$2</f>
        <v>104.83930379358188</v>
      </c>
      <c r="T97" s="19">
        <f>'Ark2'!E84*$V$2</f>
        <v>125.0167094840133</v>
      </c>
      <c r="U97" s="19">
        <f>'Ark2'!F84*$V$2</f>
        <v>180.3485642639593</v>
      </c>
    </row>
    <row r="98" spans="1:21" x14ac:dyDescent="0.3">
      <c r="A98" s="80">
        <f t="shared" si="25"/>
        <v>564.56399999999996</v>
      </c>
      <c r="C98" s="29">
        <f t="shared" si="26"/>
        <v>806</v>
      </c>
      <c r="D98" s="29">
        <f t="shared" si="27"/>
        <v>1310.4000000000001</v>
      </c>
      <c r="E98" s="29">
        <f t="shared" si="28"/>
        <v>1562.6</v>
      </c>
      <c r="F98" s="29">
        <f t="shared" si="29"/>
        <v>2254.1999999999998</v>
      </c>
      <c r="G98" s="37">
        <v>2600</v>
      </c>
      <c r="H98" s="46">
        <f t="shared" si="30"/>
        <v>217.14</v>
      </c>
      <c r="I98">
        <v>310</v>
      </c>
      <c r="J98">
        <v>504</v>
      </c>
      <c r="K98">
        <v>601</v>
      </c>
      <c r="L98">
        <v>867</v>
      </c>
      <c r="P98" s="29"/>
      <c r="Q98" s="17"/>
      <c r="R98" s="19"/>
      <c r="S98" s="17"/>
      <c r="T98" s="19"/>
      <c r="U98" s="19"/>
    </row>
    <row r="99" spans="1:21" x14ac:dyDescent="0.3">
      <c r="A99" s="80">
        <f t="shared" si="25"/>
        <v>651.41999999999996</v>
      </c>
      <c r="C99" s="29">
        <f t="shared" si="26"/>
        <v>930</v>
      </c>
      <c r="D99" s="29">
        <f t="shared" si="27"/>
        <v>1512</v>
      </c>
      <c r="E99" s="29">
        <f t="shared" si="28"/>
        <v>1803</v>
      </c>
      <c r="F99" s="29">
        <f t="shared" si="29"/>
        <v>2601</v>
      </c>
      <c r="G99" s="37">
        <v>3000</v>
      </c>
      <c r="H99" s="46">
        <f t="shared" si="30"/>
        <v>217.14</v>
      </c>
      <c r="I99">
        <v>310</v>
      </c>
      <c r="J99">
        <v>504</v>
      </c>
      <c r="K99">
        <v>601</v>
      </c>
      <c r="L99">
        <v>867</v>
      </c>
      <c r="P99" s="16">
        <v>500</v>
      </c>
      <c r="Q99" s="17">
        <f>'Ark2'!A85*$V$2</f>
        <v>56.460333397168569</v>
      </c>
      <c r="R99" s="19">
        <f>'Ark2'!C85*$V$2</f>
        <v>80.605615515898762</v>
      </c>
      <c r="S99" s="17">
        <f>'Ark2'!D85*$V$2</f>
        <v>131.04912974197734</v>
      </c>
      <c r="T99" s="19">
        <f>'Ark2'!E85*$V$2</f>
        <v>156.27088685501664</v>
      </c>
      <c r="U99" s="19">
        <f>'Ark2'!F85*$V$2</f>
        <v>225.43570532994912</v>
      </c>
    </row>
    <row r="100" spans="1:21" ht="21" thickBot="1" x14ac:dyDescent="0.35">
      <c r="P100" s="18">
        <v>600</v>
      </c>
      <c r="Q100" s="17">
        <f>'Ark2'!A86*$V$2</f>
        <v>67.896554119318452</v>
      </c>
      <c r="R100" s="19">
        <f>'Ark2'!C86*$V$2</f>
        <v>96.726738619078517</v>
      </c>
      <c r="S100" s="17">
        <f>'Ark2'!D86*$V$2</f>
        <v>157.2589556903728</v>
      </c>
      <c r="T100" s="19">
        <f>'Ark2'!E86*$V$2</f>
        <v>187.52506422601996</v>
      </c>
      <c r="U100" s="19">
        <f>'Ark2'!F86*$V$2</f>
        <v>270.52284639593898</v>
      </c>
    </row>
    <row r="101" spans="1:21" ht="21" thickBot="1" x14ac:dyDescent="0.35">
      <c r="A101" s="59" t="s">
        <v>36</v>
      </c>
      <c r="B101" s="60"/>
      <c r="C101" s="61"/>
      <c r="D101" s="60"/>
      <c r="E101" s="60"/>
      <c r="F101" s="62"/>
      <c r="P101" s="18">
        <v>700</v>
      </c>
      <c r="Q101" s="17">
        <f>'Ark2'!A88*$V$2</f>
        <v>90.528738825757941</v>
      </c>
      <c r="R101" s="19">
        <f>'Ark2'!C87*$V$2</f>
        <v>112.84786172225827</v>
      </c>
      <c r="S101" s="17">
        <f>'Ark2'!D87*$V$2</f>
        <v>183.46878163876829</v>
      </c>
      <c r="T101" s="19">
        <f>'Ark2'!E87*$V$2</f>
        <v>218.77924159702329</v>
      </c>
      <c r="U101" s="19">
        <f>'Ark2'!F87*$V$2</f>
        <v>315.60998746192877</v>
      </c>
    </row>
    <row r="102" spans="1:21" ht="21" thickBot="1" x14ac:dyDescent="0.35">
      <c r="A102" s="41">
        <v>10</v>
      </c>
      <c r="B102" s="42"/>
      <c r="C102" s="42">
        <v>11</v>
      </c>
      <c r="D102" s="42">
        <v>21</v>
      </c>
      <c r="E102" s="42">
        <v>22</v>
      </c>
      <c r="F102" s="43">
        <v>33</v>
      </c>
      <c r="H102" s="48"/>
      <c r="I102" s="42"/>
      <c r="J102" s="42"/>
      <c r="K102" s="42"/>
      <c r="L102" s="43"/>
      <c r="P102" s="18">
        <v>800</v>
      </c>
      <c r="Q102" s="17">
        <f>'Ark2'!A88*$V$2</f>
        <v>90.528738825757941</v>
      </c>
      <c r="R102" s="19">
        <f>'Ark2'!C88*$V$2</f>
        <v>128.96898482543801</v>
      </c>
      <c r="S102" s="17">
        <f>'Ark2'!D88*$V$2</f>
        <v>209.67860758716375</v>
      </c>
      <c r="T102" s="19">
        <f>'Ark2'!E88*$V$2</f>
        <v>250.03341896802661</v>
      </c>
      <c r="U102" s="19">
        <f>'Ark2'!F88*$V$2</f>
        <v>360.69712852791861</v>
      </c>
    </row>
    <row r="103" spans="1:21" x14ac:dyDescent="0.3">
      <c r="A103" s="29">
        <v>275</v>
      </c>
      <c r="C103" s="29">
        <v>464</v>
      </c>
      <c r="D103" s="29">
        <v>655</v>
      </c>
      <c r="E103" s="29">
        <v>796</v>
      </c>
      <c r="F103" s="29">
        <v>1118</v>
      </c>
      <c r="G103" s="45">
        <v>400</v>
      </c>
      <c r="P103" s="18">
        <v>900</v>
      </c>
      <c r="Q103" s="17">
        <f>'Ark2'!A89*$V$2</f>
        <v>101.62860011490342</v>
      </c>
      <c r="R103" s="19">
        <f>'Ark2'!C89*$V$2</f>
        <v>145.09010792861778</v>
      </c>
      <c r="S103" s="17">
        <f>'Ark2'!D89*$V$2</f>
        <v>235.88843353555922</v>
      </c>
      <c r="T103" s="19">
        <f>'Ark2'!E89*$V$2</f>
        <v>281.2875963390299</v>
      </c>
      <c r="U103" s="19">
        <f>'Ark2'!F89*$V$2</f>
        <v>405.78426959390839</v>
      </c>
    </row>
    <row r="104" spans="1:21" x14ac:dyDescent="0.3">
      <c r="A104" s="29">
        <v>344</v>
      </c>
      <c r="C104" s="29">
        <v>581</v>
      </c>
      <c r="D104" s="29">
        <v>819</v>
      </c>
      <c r="E104" s="29">
        <v>997</v>
      </c>
      <c r="F104" s="29">
        <v>1397</v>
      </c>
      <c r="G104" s="45">
        <v>500</v>
      </c>
      <c r="P104" s="18">
        <v>1000</v>
      </c>
      <c r="Q104" s="17">
        <f>'Ark2'!A90*$V$2</f>
        <v>112.92066679433714</v>
      </c>
      <c r="R104" s="19">
        <f>'Ark2'!C90*$V$2</f>
        <v>161.21123103179752</v>
      </c>
      <c r="S104" s="17">
        <f>'Ark2'!D90*$V$2</f>
        <v>262.09825948395468</v>
      </c>
      <c r="T104" s="19">
        <f>'Ark2'!E90*$V$2</f>
        <v>312.54177371003328</v>
      </c>
      <c r="U104" s="19">
        <f>'Ark2'!F90*$V$2</f>
        <v>450.87141065989823</v>
      </c>
    </row>
    <row r="105" spans="1:21" x14ac:dyDescent="0.3">
      <c r="A105" s="29">
        <v>412</v>
      </c>
      <c r="C105" s="29">
        <v>697</v>
      </c>
      <c r="D105" s="29">
        <v>963</v>
      </c>
      <c r="E105" s="29">
        <v>1197</v>
      </c>
      <c r="F105" s="29">
        <v>1676</v>
      </c>
      <c r="G105" s="45">
        <v>600</v>
      </c>
      <c r="P105" s="18">
        <v>1100</v>
      </c>
      <c r="Q105" s="17">
        <f>'Ark2'!A91*$V$2</f>
        <v>124.21273347377085</v>
      </c>
      <c r="R105" s="19">
        <f>'Ark2'!C91*$V$2</f>
        <v>177.33235413497727</v>
      </c>
      <c r="S105" s="17">
        <f>'Ark2'!D91*$V$2</f>
        <v>288.30808543235014</v>
      </c>
      <c r="T105" s="19">
        <f>'Ark2'!E91*$V$2</f>
        <v>343.79595108103661</v>
      </c>
      <c r="U105" s="19">
        <f>'Ark2'!F91*$V$2</f>
        <v>495.95855172588807</v>
      </c>
    </row>
    <row r="106" spans="1:21" x14ac:dyDescent="0.3">
      <c r="A106" s="29">
        <v>481</v>
      </c>
      <c r="C106" s="29">
        <v>827</v>
      </c>
      <c r="D106" s="29">
        <v>1147</v>
      </c>
      <c r="E106" s="29">
        <v>1397</v>
      </c>
      <c r="F106" s="29">
        <v>1956</v>
      </c>
      <c r="G106" s="45">
        <v>700</v>
      </c>
      <c r="P106" s="18">
        <v>1200</v>
      </c>
      <c r="Q106" s="17">
        <f>'Ark2'!A92*$V$2</f>
        <v>135.50480015320457</v>
      </c>
      <c r="R106" s="19">
        <f>'Ark2'!C92*$V$2</f>
        <v>193.45347723815703</v>
      </c>
      <c r="S106" s="17">
        <f>'Ark2'!D92*$V$2</f>
        <v>314.5179113807456</v>
      </c>
      <c r="T106" s="19">
        <f>'Ark2'!E92*$V$2</f>
        <v>375.05012845203993</v>
      </c>
      <c r="U106" s="19">
        <f>'Ark2'!F92*$V$2</f>
        <v>541.04569279187797</v>
      </c>
    </row>
    <row r="107" spans="1:21" x14ac:dyDescent="0.3">
      <c r="A107" s="29">
        <v>550</v>
      </c>
      <c r="C107" s="29">
        <v>929</v>
      </c>
      <c r="D107" s="29">
        <v>1310</v>
      </c>
      <c r="E107" s="29">
        <v>1598</v>
      </c>
      <c r="F107" s="29">
        <v>2235</v>
      </c>
      <c r="G107" s="45">
        <v>800</v>
      </c>
      <c r="P107" s="18">
        <v>1400</v>
      </c>
      <c r="Q107" s="17">
        <f>'Ark2'!A93*$V$2</f>
        <v>158.088933512072</v>
      </c>
      <c r="R107" s="19">
        <f>'Ark2'!C93*$V$2</f>
        <v>225.69572344451655</v>
      </c>
      <c r="S107" s="17">
        <f>'Ark2'!D93*$V$2</f>
        <v>366.93756327753658</v>
      </c>
      <c r="T107" s="19">
        <f>'Ark2'!E93*$V$2</f>
        <v>437.55848319404657</v>
      </c>
      <c r="U107" s="19">
        <f>'Ark2'!F93*$V$2</f>
        <v>631.21997492385754</v>
      </c>
    </row>
    <row r="108" spans="1:21" x14ac:dyDescent="0.3">
      <c r="A108" s="29">
        <v>618</v>
      </c>
      <c r="C108" s="29">
        <v>1063</v>
      </c>
      <c r="D108" s="29">
        <v>1474</v>
      </c>
      <c r="E108" s="29">
        <v>1796</v>
      </c>
      <c r="F108" s="29">
        <v>2524</v>
      </c>
      <c r="G108" s="45">
        <v>900</v>
      </c>
      <c r="P108" s="18"/>
      <c r="Q108" s="17"/>
      <c r="R108" s="19"/>
      <c r="S108" s="17"/>
      <c r="T108" s="19"/>
      <c r="U108" s="19"/>
    </row>
    <row r="109" spans="1:21" x14ac:dyDescent="0.3">
      <c r="A109" s="29">
        <v>687</v>
      </c>
      <c r="C109" s="29">
        <v>1181</v>
      </c>
      <c r="D109" s="29">
        <v>1638</v>
      </c>
      <c r="E109" s="29">
        <v>1995</v>
      </c>
      <c r="F109" s="29">
        <v>2794</v>
      </c>
      <c r="G109" s="45">
        <v>1000</v>
      </c>
      <c r="P109" s="18">
        <v>1600</v>
      </c>
      <c r="Q109" s="17">
        <f>'Ark2'!A94*$V$2</f>
        <v>180.67306687093941</v>
      </c>
      <c r="R109" s="19">
        <f>'Ark2'!C94*$V$2</f>
        <v>257.93796965087603</v>
      </c>
      <c r="S109" s="17">
        <f>'Ark2'!D94*$V$2</f>
        <v>419.35721517432751</v>
      </c>
      <c r="T109" s="19">
        <f>'Ark2'!E94*$V$2</f>
        <v>500.06683793605322</v>
      </c>
      <c r="U109" s="19">
        <f>'Ark2'!F94*$V$2</f>
        <v>721.39425705583722</v>
      </c>
    </row>
    <row r="110" spans="1:21" x14ac:dyDescent="0.3">
      <c r="A110" s="29">
        <v>756</v>
      </c>
      <c r="C110" s="29">
        <v>1299</v>
      </c>
      <c r="D110" s="29">
        <v>1802</v>
      </c>
      <c r="E110" s="29">
        <v>2194</v>
      </c>
      <c r="F110" s="29">
        <v>3073</v>
      </c>
      <c r="G110" s="45">
        <v>1100</v>
      </c>
      <c r="P110" s="18">
        <v>1800</v>
      </c>
      <c r="Q110" s="17">
        <f>'Ark2'!A95*$V$2</f>
        <v>203.25720022980684</v>
      </c>
      <c r="R110" s="17">
        <f>'Ark2'!C95*$V$2</f>
        <v>290.18021585723557</v>
      </c>
      <c r="S110" s="17">
        <f>'Ark2'!D95*$V$2</f>
        <v>471.77686707111843</v>
      </c>
      <c r="T110" s="19">
        <f>'Ark2'!E95*$V$2</f>
        <v>562.57519267805981</v>
      </c>
      <c r="U110" s="19">
        <f>'Ark2'!F95*$V$2</f>
        <v>811.56853918781678</v>
      </c>
    </row>
    <row r="111" spans="1:21" x14ac:dyDescent="0.3">
      <c r="A111" s="29">
        <v>824</v>
      </c>
      <c r="C111" s="29">
        <v>1393</v>
      </c>
      <c r="D111" s="29">
        <v>1985</v>
      </c>
      <c r="E111" s="29">
        <v>2394</v>
      </c>
      <c r="F111" s="29">
        <v>3353</v>
      </c>
      <c r="G111" s="45">
        <v>1200</v>
      </c>
      <c r="P111" s="18">
        <v>2000</v>
      </c>
      <c r="Q111" s="17">
        <f>'Ark2'!A96*$V$2</f>
        <v>225.84133358867427</v>
      </c>
      <c r="R111" s="17">
        <f>'Ark2'!C96*$V$2</f>
        <v>322.42246206359505</v>
      </c>
      <c r="S111" s="17">
        <f>'Ark2'!D96*$V$2</f>
        <v>524.19651896790936</v>
      </c>
      <c r="T111" s="19">
        <f>'Ark2'!E96*$V$2</f>
        <v>625.08354742006657</v>
      </c>
      <c r="U111" s="19">
        <f>'Ark2'!F96*$V$2</f>
        <v>901.74282131979646</v>
      </c>
    </row>
    <row r="112" spans="1:21" x14ac:dyDescent="0.3">
      <c r="A112" s="29">
        <v>962</v>
      </c>
      <c r="C112" s="29">
        <v>1628</v>
      </c>
      <c r="D112" s="29">
        <v>2293</v>
      </c>
      <c r="E112" s="29">
        <v>2793</v>
      </c>
      <c r="F112" s="29">
        <v>3911</v>
      </c>
      <c r="G112" s="45">
        <v>1400</v>
      </c>
      <c r="P112" s="18">
        <v>2300</v>
      </c>
      <c r="Q112" s="17">
        <f>'Ark2'!A97*$V$2</f>
        <v>259.71753362697541</v>
      </c>
      <c r="R112" s="17">
        <f>'Ark2'!C97*$V$2</f>
        <v>370.78583137313433</v>
      </c>
      <c r="S112" s="17">
        <f>'Ark2'!D97*$V$2</f>
        <v>602.8259968130958</v>
      </c>
      <c r="T112" s="19">
        <f>'Ark2'!E97*$V$2</f>
        <v>718.84607953307648</v>
      </c>
      <c r="U112" s="19">
        <f>'Ark2'!F97*$V$2</f>
        <v>1037.004244517766</v>
      </c>
    </row>
    <row r="113" spans="1:21" x14ac:dyDescent="0.3">
      <c r="A113" s="29">
        <v>1099</v>
      </c>
      <c r="C113" s="29">
        <v>1858</v>
      </c>
      <c r="D113" s="29">
        <v>2620</v>
      </c>
      <c r="E113" s="29">
        <v>3192</v>
      </c>
      <c r="F113" s="29">
        <v>4470</v>
      </c>
      <c r="G113" s="45">
        <v>1600</v>
      </c>
      <c r="P113" s="18">
        <v>2600</v>
      </c>
      <c r="Q113" s="17">
        <f>'Ark2'!A98*$V$2</f>
        <v>293.59373366527655</v>
      </c>
      <c r="R113" s="17">
        <f>'Ark2'!C98*$V$2</f>
        <v>419.14920068267355</v>
      </c>
      <c r="S113" s="17">
        <f>'Ark2'!D98*$V$2</f>
        <v>681.45547465828224</v>
      </c>
      <c r="T113" s="19">
        <f>'Ark2'!E98*$V$2</f>
        <v>812.60861164608639</v>
      </c>
      <c r="U113" s="19">
        <f>'Ark2'!F98*$V$2</f>
        <v>1172.2656677157354</v>
      </c>
    </row>
    <row r="114" spans="1:21" x14ac:dyDescent="0.3">
      <c r="A114" s="29">
        <v>1237</v>
      </c>
      <c r="C114" s="29">
        <v>2090</v>
      </c>
      <c r="D114" s="29">
        <v>2948</v>
      </c>
      <c r="E114" s="29">
        <v>3591</v>
      </c>
      <c r="F114" s="29">
        <v>5029</v>
      </c>
      <c r="G114" s="45">
        <v>1800</v>
      </c>
      <c r="P114" s="18">
        <v>3000</v>
      </c>
      <c r="Q114" s="17">
        <f>'Ark2'!A99*$V$2</f>
        <v>338.76200038301141</v>
      </c>
      <c r="R114" s="17">
        <f>'Ark2'!C99*$V$2</f>
        <v>483.63369309539257</v>
      </c>
      <c r="S114" s="17">
        <f>'Ark2'!D99*$V$2</f>
        <v>786.29477845186409</v>
      </c>
      <c r="T114" s="19">
        <f>'Ark2'!E99*$V$2</f>
        <v>937.62532113009979</v>
      </c>
      <c r="U114" s="19">
        <f>'Ark2'!F99*$V$2</f>
        <v>1352.6142319796948</v>
      </c>
    </row>
    <row r="115" spans="1:21" x14ac:dyDescent="0.3">
      <c r="A115" s="29">
        <v>1374</v>
      </c>
      <c r="C115" s="29">
        <v>2322</v>
      </c>
      <c r="D115" s="29">
        <v>3275</v>
      </c>
      <c r="E115" s="29">
        <v>3990</v>
      </c>
      <c r="F115" s="29">
        <v>5588</v>
      </c>
      <c r="G115" s="45">
        <v>2000</v>
      </c>
      <c r="P115" s="18"/>
      <c r="Q115" s="19"/>
      <c r="R115" s="19"/>
      <c r="S115" s="19"/>
      <c r="T115" s="19"/>
      <c r="U115" s="19"/>
    </row>
    <row r="116" spans="1:21" ht="21" x14ac:dyDescent="0.35">
      <c r="A116" s="29">
        <v>1580</v>
      </c>
      <c r="C116" s="29">
        <v>2671</v>
      </c>
      <c r="D116" s="29">
        <v>3766</v>
      </c>
      <c r="E116" s="29">
        <v>4588</v>
      </c>
      <c r="F116" s="29">
        <v>6426</v>
      </c>
      <c r="G116" s="37">
        <v>2300</v>
      </c>
      <c r="P116" s="23"/>
      <c r="Q116" s="26"/>
      <c r="R116" s="21"/>
      <c r="S116" s="36"/>
      <c r="T116" s="21"/>
      <c r="U116" s="21"/>
    </row>
    <row r="117" spans="1:21" x14ac:dyDescent="0.3">
      <c r="A117" s="29">
        <v>1786</v>
      </c>
      <c r="C117" s="29">
        <v>3019</v>
      </c>
      <c r="D117" s="29">
        <v>4258</v>
      </c>
      <c r="E117" s="29">
        <v>5166</v>
      </c>
      <c r="F117" s="29">
        <v>7264</v>
      </c>
      <c r="G117" s="37">
        <v>2600</v>
      </c>
    </row>
    <row r="118" spans="1:21" x14ac:dyDescent="0.3">
      <c r="A118" s="29">
        <v>2061</v>
      </c>
      <c r="C118" s="29">
        <v>3484</v>
      </c>
      <c r="D118" s="29">
        <v>4913</v>
      </c>
      <c r="E118" s="29">
        <v>5984</v>
      </c>
      <c r="F118" s="29">
        <v>8381</v>
      </c>
      <c r="G118" s="37">
        <v>3000</v>
      </c>
    </row>
    <row r="119" spans="1:21" ht="21" thickBot="1" x14ac:dyDescent="0.35"/>
    <row r="120" spans="1:21" ht="21" thickBot="1" x14ac:dyDescent="0.35">
      <c r="A120" s="59" t="s">
        <v>37</v>
      </c>
      <c r="B120" s="60"/>
      <c r="C120" s="61"/>
      <c r="D120" s="60"/>
      <c r="E120" s="60"/>
      <c r="F120" s="62"/>
    </row>
    <row r="121" spans="1:21" ht="21" thickBot="1" x14ac:dyDescent="0.35">
      <c r="A121" s="41">
        <v>10</v>
      </c>
      <c r="B121" s="42"/>
      <c r="C121" s="42">
        <v>11</v>
      </c>
      <c r="D121" s="42">
        <v>21</v>
      </c>
      <c r="E121" s="42">
        <v>22</v>
      </c>
      <c r="F121" s="43">
        <v>33</v>
      </c>
      <c r="H121" s="48">
        <v>10</v>
      </c>
      <c r="I121" s="42">
        <v>11</v>
      </c>
      <c r="J121" s="42">
        <v>21</v>
      </c>
      <c r="K121" s="42">
        <v>22</v>
      </c>
      <c r="L121" s="43">
        <v>33</v>
      </c>
    </row>
    <row r="122" spans="1:21" x14ac:dyDescent="0.3">
      <c r="A122" s="29">
        <v>350</v>
      </c>
      <c r="C122" s="29">
        <v>569</v>
      </c>
      <c r="D122" s="29">
        <v>812</v>
      </c>
      <c r="E122" s="29">
        <v>959</v>
      </c>
      <c r="F122" s="29">
        <v>1347</v>
      </c>
      <c r="G122" s="45">
        <v>400</v>
      </c>
    </row>
    <row r="123" spans="1:21" x14ac:dyDescent="0.3">
      <c r="A123" s="29">
        <v>438</v>
      </c>
      <c r="C123" s="29">
        <v>711</v>
      </c>
      <c r="D123" s="29">
        <v>1015</v>
      </c>
      <c r="E123" s="29">
        <v>1199</v>
      </c>
      <c r="F123" s="29">
        <v>1638</v>
      </c>
      <c r="G123" s="45">
        <v>500</v>
      </c>
    </row>
    <row r="124" spans="1:21" x14ac:dyDescent="0.3">
      <c r="A124" s="29">
        <v>526</v>
      </c>
      <c r="C124" s="29">
        <v>853</v>
      </c>
      <c r="D124" s="29">
        <v>1218</v>
      </c>
      <c r="E124" s="29">
        <v>1439</v>
      </c>
      <c r="F124" s="29">
        <v>2020</v>
      </c>
      <c r="G124" s="45">
        <v>600</v>
      </c>
    </row>
    <row r="125" spans="1:21" x14ac:dyDescent="0.3">
      <c r="A125" s="29">
        <v>613</v>
      </c>
      <c r="C125" s="29">
        <v>995</v>
      </c>
      <c r="D125" s="29">
        <v>1421</v>
      </c>
      <c r="E125" s="29">
        <v>1679</v>
      </c>
      <c r="F125" s="29">
        <v>2357</v>
      </c>
      <c r="G125" s="45">
        <v>700</v>
      </c>
    </row>
    <row r="126" spans="1:21" x14ac:dyDescent="0.3">
      <c r="A126" s="29">
        <v>701</v>
      </c>
      <c r="C126" s="29">
        <v>1137</v>
      </c>
      <c r="D126" s="29">
        <v>1624</v>
      </c>
      <c r="E126" s="29">
        <v>1919</v>
      </c>
      <c r="F126" s="29">
        <v>2694</v>
      </c>
      <c r="G126" s="45">
        <v>800</v>
      </c>
    </row>
    <row r="127" spans="1:21" x14ac:dyDescent="0.3">
      <c r="A127" s="29">
        <v>788</v>
      </c>
      <c r="C127" s="29">
        <v>1280</v>
      </c>
      <c r="D127" s="29">
        <v>1827</v>
      </c>
      <c r="E127" s="29">
        <v>2159</v>
      </c>
      <c r="F127" s="29">
        <v>3030</v>
      </c>
      <c r="G127" s="45">
        <v>900</v>
      </c>
    </row>
    <row r="128" spans="1:21" x14ac:dyDescent="0.3">
      <c r="A128" s="29">
        <v>876</v>
      </c>
      <c r="C128" s="29">
        <v>1422</v>
      </c>
      <c r="D128" s="29">
        <v>2030</v>
      </c>
      <c r="E128" s="29">
        <v>2399</v>
      </c>
      <c r="F128" s="29">
        <v>3367</v>
      </c>
      <c r="G128" s="45">
        <v>1000</v>
      </c>
    </row>
    <row r="129" spans="1:7" x14ac:dyDescent="0.3">
      <c r="A129" s="29">
        <v>964</v>
      </c>
      <c r="C129" s="29">
        <v>1564</v>
      </c>
      <c r="D129" s="29">
        <v>2233</v>
      </c>
      <c r="E129" s="29">
        <v>2639</v>
      </c>
      <c r="F129" s="29">
        <v>3704</v>
      </c>
      <c r="G129" s="45">
        <v>1100</v>
      </c>
    </row>
    <row r="130" spans="1:7" x14ac:dyDescent="0.3">
      <c r="A130" s="29">
        <v>1051</v>
      </c>
      <c r="C130" s="29">
        <v>1706</v>
      </c>
      <c r="D130" s="29">
        <v>2436</v>
      </c>
      <c r="E130" s="29">
        <v>2878</v>
      </c>
      <c r="F130" s="29">
        <v>4040</v>
      </c>
      <c r="G130" s="45">
        <v>1200</v>
      </c>
    </row>
    <row r="131" spans="1:7" x14ac:dyDescent="0.3">
      <c r="A131" s="29">
        <v>1227</v>
      </c>
      <c r="C131" s="29">
        <v>1990</v>
      </c>
      <c r="D131" s="29">
        <v>2841</v>
      </c>
      <c r="E131" s="29">
        <v>3358</v>
      </c>
      <c r="F131" s="29">
        <v>4714</v>
      </c>
      <c r="G131" s="45">
        <v>1400</v>
      </c>
    </row>
    <row r="132" spans="1:7" x14ac:dyDescent="0.3">
      <c r="A132" s="29">
        <v>1402</v>
      </c>
      <c r="C132" s="29">
        <v>2275</v>
      </c>
      <c r="D132" s="29">
        <v>3247</v>
      </c>
      <c r="E132" s="29">
        <v>3838</v>
      </c>
      <c r="F132" s="29">
        <v>5387</v>
      </c>
      <c r="G132" s="45">
        <v>1600</v>
      </c>
    </row>
    <row r="133" spans="1:7" x14ac:dyDescent="0.3">
      <c r="A133" s="29">
        <v>1577</v>
      </c>
      <c r="C133" s="29">
        <v>2559</v>
      </c>
      <c r="D133" s="29">
        <v>3653</v>
      </c>
      <c r="E133" s="29">
        <v>4317</v>
      </c>
      <c r="F133" s="29">
        <v>6060</v>
      </c>
      <c r="G133" s="45">
        <v>1800</v>
      </c>
    </row>
    <row r="134" spans="1:7" x14ac:dyDescent="0.3">
      <c r="A134" s="29">
        <v>1752</v>
      </c>
      <c r="C134" s="29">
        <v>2843</v>
      </c>
      <c r="D134" s="29">
        <v>4059</v>
      </c>
      <c r="E134" s="29">
        <v>4997</v>
      </c>
      <c r="F134" s="29">
        <v>6734</v>
      </c>
      <c r="G134" s="45">
        <v>2000</v>
      </c>
    </row>
    <row r="135" spans="1:7" x14ac:dyDescent="0.3">
      <c r="A135" s="29">
        <v>2015</v>
      </c>
      <c r="C135" s="29">
        <v>3270</v>
      </c>
      <c r="D135" s="29">
        <v>4668</v>
      </c>
      <c r="E135" s="29">
        <v>5517</v>
      </c>
      <c r="F135" s="29">
        <v>7744</v>
      </c>
      <c r="G135" s="37">
        <v>2300</v>
      </c>
    </row>
    <row r="136" spans="1:7" x14ac:dyDescent="0.3">
      <c r="A136" s="29">
        <v>2278</v>
      </c>
      <c r="C136" s="29">
        <v>3696</v>
      </c>
      <c r="D136" s="29">
        <v>5277</v>
      </c>
      <c r="E136" s="29">
        <v>6236</v>
      </c>
      <c r="F136" s="29">
        <v>8754</v>
      </c>
      <c r="G136" s="37">
        <v>2600</v>
      </c>
    </row>
    <row r="137" spans="1:7" x14ac:dyDescent="0.3">
      <c r="A137" s="29">
        <v>2629</v>
      </c>
      <c r="C137" s="29">
        <v>4265</v>
      </c>
      <c r="D137" s="29">
        <v>6089</v>
      </c>
      <c r="E137" s="29">
        <v>7196</v>
      </c>
      <c r="F137" s="29">
        <v>10101</v>
      </c>
      <c r="G137" s="37">
        <v>3000</v>
      </c>
    </row>
  </sheetData>
  <mergeCells count="2">
    <mergeCell ref="P2:U2"/>
    <mergeCell ref="P70:V7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0"/>
  <sheetViews>
    <sheetView topLeftCell="B1" zoomScaleNormal="100" workbookViewId="0">
      <selection activeCell="W11" sqref="W11"/>
    </sheetView>
  </sheetViews>
  <sheetFormatPr defaultRowHeight="12.75" x14ac:dyDescent="0.2"/>
  <cols>
    <col min="1" max="1" width="13.5703125" customWidth="1"/>
    <col min="14" max="14" width="9.42578125" customWidth="1"/>
    <col min="15" max="15" width="8.42578125" customWidth="1"/>
    <col min="16" max="17" width="8.42578125" hidden="1" customWidth="1"/>
    <col min="18" max="18" width="9.42578125" customWidth="1"/>
    <col min="19" max="19" width="8.42578125" customWidth="1"/>
  </cols>
  <sheetData>
    <row r="2" spans="1:24" x14ac:dyDescent="0.2">
      <c r="V2" t="s">
        <v>50</v>
      </c>
    </row>
    <row r="3" spans="1:24" x14ac:dyDescent="0.2">
      <c r="V3">
        <v>2013</v>
      </c>
      <c r="W3" s="119">
        <v>41541</v>
      </c>
      <c r="X3" t="s">
        <v>51</v>
      </c>
    </row>
    <row r="4" spans="1:24" x14ac:dyDescent="0.2">
      <c r="W4" s="119">
        <v>41544</v>
      </c>
      <c r="X4" t="s">
        <v>52</v>
      </c>
    </row>
    <row r="6" spans="1:24" x14ac:dyDescent="0.2">
      <c r="O6" s="70"/>
      <c r="P6" s="70"/>
      <c r="Q6" s="70"/>
    </row>
    <row r="7" spans="1:24" ht="20.25" x14ac:dyDescent="0.3">
      <c r="A7" s="131" t="s">
        <v>30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  <c r="O7" s="133"/>
      <c r="P7" s="133"/>
      <c r="Q7" s="133"/>
      <c r="R7" s="133"/>
      <c r="S7" s="133"/>
      <c r="T7" s="133"/>
      <c r="U7" s="134"/>
    </row>
    <row r="8" spans="1:24" x14ac:dyDescent="0.2">
      <c r="A8" s="74"/>
      <c r="B8" s="135" t="s">
        <v>40</v>
      </c>
      <c r="C8" s="150"/>
      <c r="D8" s="135" t="s">
        <v>41</v>
      </c>
      <c r="E8" s="150"/>
      <c r="F8" s="135" t="s">
        <v>42</v>
      </c>
      <c r="G8" s="150"/>
      <c r="H8" s="135" t="s">
        <v>43</v>
      </c>
      <c r="I8" s="150"/>
      <c r="J8" s="146" t="s">
        <v>48</v>
      </c>
      <c r="K8" s="148"/>
      <c r="L8" s="136" t="s">
        <v>44</v>
      </c>
      <c r="M8" s="150"/>
      <c r="N8" s="146" t="s">
        <v>45</v>
      </c>
      <c r="O8" s="155"/>
      <c r="P8" s="146" t="s">
        <v>49</v>
      </c>
      <c r="Q8" s="147"/>
      <c r="R8" s="156" t="s">
        <v>46</v>
      </c>
      <c r="S8" s="155"/>
      <c r="T8" s="136" t="s">
        <v>47</v>
      </c>
      <c r="U8" s="154"/>
    </row>
    <row r="9" spans="1:24" x14ac:dyDescent="0.2">
      <c r="A9" s="75" t="s">
        <v>31</v>
      </c>
      <c r="B9" s="76" t="s">
        <v>38</v>
      </c>
      <c r="C9" s="76" t="s">
        <v>39</v>
      </c>
      <c r="D9" s="76" t="s">
        <v>38</v>
      </c>
      <c r="E9" s="76" t="s">
        <v>39</v>
      </c>
      <c r="F9" s="76" t="s">
        <v>38</v>
      </c>
      <c r="G9" s="76" t="s">
        <v>39</v>
      </c>
      <c r="H9" s="76" t="s">
        <v>38</v>
      </c>
      <c r="I9" s="76" t="s">
        <v>39</v>
      </c>
      <c r="J9" s="76" t="s">
        <v>38</v>
      </c>
      <c r="K9" s="76" t="s">
        <v>39</v>
      </c>
      <c r="L9" s="76" t="s">
        <v>38</v>
      </c>
      <c r="M9" s="76" t="s">
        <v>39</v>
      </c>
      <c r="N9" s="76" t="s">
        <v>38</v>
      </c>
      <c r="O9" s="76" t="s">
        <v>39</v>
      </c>
      <c r="P9" s="76" t="s">
        <v>38</v>
      </c>
      <c r="Q9" s="76" t="s">
        <v>39</v>
      </c>
      <c r="R9" s="76" t="s">
        <v>38</v>
      </c>
      <c r="S9" s="76" t="s">
        <v>39</v>
      </c>
      <c r="T9" s="76" t="s">
        <v>38</v>
      </c>
      <c r="U9" s="76" t="s">
        <v>39</v>
      </c>
    </row>
    <row r="10" spans="1:24" x14ac:dyDescent="0.2">
      <c r="A10" s="51">
        <v>400</v>
      </c>
      <c r="B10" s="78">
        <f t="shared" ref="B10:B15" si="0">$B$16*$A10/1000</f>
        <v>108.4</v>
      </c>
      <c r="C10" s="78"/>
      <c r="D10" s="78">
        <f t="shared" ref="D10:D15" si="1">$D$16*$A10/1000</f>
        <v>157.6</v>
      </c>
      <c r="E10" s="78"/>
      <c r="F10" s="78">
        <f t="shared" ref="F10:F15" si="2">$F$16*$A10/1000</f>
        <v>172.8</v>
      </c>
      <c r="G10" s="78"/>
      <c r="H10" s="78">
        <f t="shared" ref="H10:H15" si="3">$H$16*$A10/1000</f>
        <v>222.4</v>
      </c>
      <c r="I10" s="78"/>
      <c r="J10" s="78">
        <f t="shared" ref="J10:J14" si="4">$J$16*$A10/1000</f>
        <v>288</v>
      </c>
      <c r="K10" s="78"/>
      <c r="L10" s="78">
        <f t="shared" ref="L10:L15" si="5">$L$16*$A10/1000</f>
        <v>237.2</v>
      </c>
      <c r="M10" s="78"/>
      <c r="N10" s="94">
        <f t="shared" ref="N10:N14" si="6">$N$16*$A10/1000</f>
        <v>286</v>
      </c>
      <c r="O10" s="78"/>
      <c r="P10" s="117">
        <f t="shared" ref="P10:P14" si="7">$P$16*$A10/1000</f>
        <v>410</v>
      </c>
      <c r="Q10" s="78"/>
      <c r="R10" s="118">
        <f t="shared" ref="R10:R14" si="8">$R$16*$A10/1000</f>
        <v>298.8</v>
      </c>
      <c r="S10" s="87"/>
      <c r="T10" s="117">
        <f t="shared" ref="T10:T14" si="9">$T$16*$A10/1000</f>
        <v>347.6</v>
      </c>
      <c r="U10" s="87"/>
    </row>
    <row r="11" spans="1:24" x14ac:dyDescent="0.2">
      <c r="A11" s="52">
        <v>500</v>
      </c>
      <c r="B11" s="78">
        <f t="shared" si="0"/>
        <v>135.5</v>
      </c>
      <c r="C11" s="78"/>
      <c r="D11" s="78">
        <f t="shared" si="1"/>
        <v>197</v>
      </c>
      <c r="E11" s="78"/>
      <c r="F11" s="78">
        <f t="shared" si="2"/>
        <v>216</v>
      </c>
      <c r="G11" s="78"/>
      <c r="H11" s="78">
        <f t="shared" si="3"/>
        <v>278</v>
      </c>
      <c r="I11" s="78"/>
      <c r="J11" s="78">
        <f t="shared" si="4"/>
        <v>360</v>
      </c>
      <c r="K11" s="78"/>
      <c r="L11" s="78">
        <f t="shared" si="5"/>
        <v>296.5</v>
      </c>
      <c r="M11" s="78"/>
      <c r="N11" s="94">
        <f t="shared" si="6"/>
        <v>357.5</v>
      </c>
      <c r="O11" s="78"/>
      <c r="P11" s="117">
        <f t="shared" si="7"/>
        <v>512.5</v>
      </c>
      <c r="Q11" s="78"/>
      <c r="R11" s="118">
        <f t="shared" si="8"/>
        <v>373.5</v>
      </c>
      <c r="S11" s="87"/>
      <c r="T11" s="117">
        <f t="shared" si="9"/>
        <v>434.5</v>
      </c>
      <c r="U11" s="87"/>
    </row>
    <row r="12" spans="1:24" x14ac:dyDescent="0.2">
      <c r="A12" s="52">
        <v>600</v>
      </c>
      <c r="B12" s="78">
        <f t="shared" si="0"/>
        <v>162.6</v>
      </c>
      <c r="C12" s="78"/>
      <c r="D12" s="78">
        <f t="shared" si="1"/>
        <v>236.4</v>
      </c>
      <c r="E12" s="78"/>
      <c r="F12" s="78">
        <f t="shared" si="2"/>
        <v>259.2</v>
      </c>
      <c r="G12" s="78"/>
      <c r="H12" s="78">
        <f t="shared" si="3"/>
        <v>333.6</v>
      </c>
      <c r="I12" s="78"/>
      <c r="J12" s="78">
        <f t="shared" si="4"/>
        <v>432</v>
      </c>
      <c r="K12" s="78"/>
      <c r="L12" s="78">
        <f t="shared" si="5"/>
        <v>355.8</v>
      </c>
      <c r="M12" s="78"/>
      <c r="N12" s="94">
        <f t="shared" si="6"/>
        <v>429</v>
      </c>
      <c r="O12" s="78"/>
      <c r="P12" s="117">
        <f t="shared" si="7"/>
        <v>615</v>
      </c>
      <c r="Q12" s="78"/>
      <c r="R12" s="118">
        <f t="shared" si="8"/>
        <v>448.2</v>
      </c>
      <c r="S12" s="87"/>
      <c r="T12" s="117">
        <f t="shared" si="9"/>
        <v>521.4</v>
      </c>
      <c r="U12" s="87"/>
    </row>
    <row r="13" spans="1:24" x14ac:dyDescent="0.2">
      <c r="A13" s="52">
        <v>700</v>
      </c>
      <c r="B13" s="78">
        <f t="shared" si="0"/>
        <v>189.7</v>
      </c>
      <c r="C13" s="78"/>
      <c r="D13" s="78">
        <f t="shared" si="1"/>
        <v>275.8</v>
      </c>
      <c r="E13" s="78"/>
      <c r="F13" s="78">
        <f t="shared" si="2"/>
        <v>302.39999999999998</v>
      </c>
      <c r="G13" s="78"/>
      <c r="H13" s="78">
        <f t="shared" si="3"/>
        <v>389.2</v>
      </c>
      <c r="I13" s="78"/>
      <c r="J13" s="78">
        <f t="shared" si="4"/>
        <v>504</v>
      </c>
      <c r="K13" s="78"/>
      <c r="L13" s="78">
        <f t="shared" si="5"/>
        <v>415.1</v>
      </c>
      <c r="M13" s="78"/>
      <c r="N13" s="94">
        <f t="shared" si="6"/>
        <v>500.5</v>
      </c>
      <c r="O13" s="78"/>
      <c r="P13" s="117">
        <f t="shared" si="7"/>
        <v>717.5</v>
      </c>
      <c r="Q13" s="78"/>
      <c r="R13" s="118">
        <f t="shared" si="8"/>
        <v>522.9</v>
      </c>
      <c r="S13" s="87"/>
      <c r="T13" s="117">
        <f t="shared" si="9"/>
        <v>608.29999999999995</v>
      </c>
      <c r="U13" s="87"/>
    </row>
    <row r="14" spans="1:24" x14ac:dyDescent="0.2">
      <c r="A14" s="52">
        <v>800</v>
      </c>
      <c r="B14" s="78">
        <f t="shared" si="0"/>
        <v>216.8</v>
      </c>
      <c r="C14" s="78"/>
      <c r="D14" s="78">
        <f t="shared" si="1"/>
        <v>315.2</v>
      </c>
      <c r="E14" s="78"/>
      <c r="F14" s="78">
        <f t="shared" si="2"/>
        <v>345.6</v>
      </c>
      <c r="G14" s="78"/>
      <c r="H14" s="78">
        <f t="shared" si="3"/>
        <v>444.8</v>
      </c>
      <c r="I14" s="78"/>
      <c r="J14" s="78">
        <f t="shared" si="4"/>
        <v>576</v>
      </c>
      <c r="K14" s="78"/>
      <c r="L14" s="78">
        <f t="shared" si="5"/>
        <v>474.4</v>
      </c>
      <c r="M14" s="78"/>
      <c r="N14" s="94">
        <f t="shared" si="6"/>
        <v>572</v>
      </c>
      <c r="O14" s="78"/>
      <c r="P14" s="117">
        <f t="shared" si="7"/>
        <v>820</v>
      </c>
      <c r="Q14" s="78"/>
      <c r="R14" s="118">
        <f t="shared" si="8"/>
        <v>597.6</v>
      </c>
      <c r="S14" s="87"/>
      <c r="T14" s="117">
        <f t="shared" si="9"/>
        <v>695.2</v>
      </c>
      <c r="U14" s="87"/>
    </row>
    <row r="15" spans="1:24" x14ac:dyDescent="0.2">
      <c r="A15" s="52">
        <v>900</v>
      </c>
      <c r="B15" s="78">
        <f t="shared" si="0"/>
        <v>243.9</v>
      </c>
      <c r="C15" s="78"/>
      <c r="D15" s="78">
        <f t="shared" si="1"/>
        <v>354.6</v>
      </c>
      <c r="E15" s="78"/>
      <c r="F15" s="78">
        <f t="shared" si="2"/>
        <v>388.8</v>
      </c>
      <c r="G15" s="78"/>
      <c r="H15" s="78">
        <f t="shared" si="3"/>
        <v>500.4</v>
      </c>
      <c r="I15" s="78"/>
      <c r="J15" s="78">
        <f>$J$16*$A15/1000</f>
        <v>648</v>
      </c>
      <c r="K15" s="78"/>
      <c r="L15" s="78">
        <f t="shared" si="5"/>
        <v>533.70000000000005</v>
      </c>
      <c r="M15" s="78"/>
      <c r="N15" s="94">
        <f>$N$16*$A15/1000</f>
        <v>643.5</v>
      </c>
      <c r="O15" s="104"/>
      <c r="P15" s="117">
        <f>$P$16*$A15/1000</f>
        <v>922.5</v>
      </c>
      <c r="Q15" s="104"/>
      <c r="R15" s="118">
        <f>$R$16*$A15/1000</f>
        <v>672.3</v>
      </c>
      <c r="S15" s="105"/>
      <c r="T15" s="117">
        <f>$T$16*$A15/1000</f>
        <v>782.1</v>
      </c>
      <c r="U15" s="104"/>
    </row>
    <row r="16" spans="1:24" x14ac:dyDescent="0.2">
      <c r="A16" s="52">
        <v>1000</v>
      </c>
      <c r="B16" s="82">
        <v>271</v>
      </c>
      <c r="C16" s="86">
        <v>1.25</v>
      </c>
      <c r="D16" s="82">
        <v>394</v>
      </c>
      <c r="E16" s="86">
        <v>1.25</v>
      </c>
      <c r="F16" s="82">
        <v>432</v>
      </c>
      <c r="G16" s="86">
        <v>1.26</v>
      </c>
      <c r="H16" s="82">
        <v>556</v>
      </c>
      <c r="I16" s="86">
        <v>1.28</v>
      </c>
      <c r="J16" s="82">
        <v>720</v>
      </c>
      <c r="K16" s="86">
        <v>1.29</v>
      </c>
      <c r="L16" s="82">
        <v>593</v>
      </c>
      <c r="M16" s="86">
        <v>1.3</v>
      </c>
      <c r="N16" s="115">
        <v>715</v>
      </c>
      <c r="O16" s="107">
        <v>1.3</v>
      </c>
      <c r="P16" s="115">
        <v>1025</v>
      </c>
      <c r="Q16" s="107">
        <v>1.3</v>
      </c>
      <c r="R16" s="116">
        <v>747</v>
      </c>
      <c r="S16" s="114">
        <v>1.29</v>
      </c>
      <c r="T16" s="116">
        <v>869</v>
      </c>
      <c r="U16" s="114">
        <v>1.3</v>
      </c>
      <c r="W16" s="93"/>
    </row>
    <row r="17" spans="1:21" x14ac:dyDescent="0.2">
      <c r="A17" s="52">
        <v>1100</v>
      </c>
      <c r="B17" s="78">
        <f>$B$16*$A17/1000</f>
        <v>298.10000000000002</v>
      </c>
      <c r="C17" s="78"/>
      <c r="D17" s="78">
        <f>$D$16*$A17/1000</f>
        <v>433.4</v>
      </c>
      <c r="E17" s="78"/>
      <c r="F17" s="78">
        <f>$F$16*$A17/1000</f>
        <v>475.2</v>
      </c>
      <c r="G17" s="78"/>
      <c r="H17" s="78">
        <f>$H$16*$A17/1000</f>
        <v>611.6</v>
      </c>
      <c r="I17" s="78"/>
      <c r="J17" s="78">
        <f>$J$16*$A17/1000</f>
        <v>792</v>
      </c>
      <c r="K17" s="78"/>
      <c r="L17" s="78">
        <f>$L$16*$A17/1000</f>
        <v>652.29999999999995</v>
      </c>
      <c r="M17" s="78"/>
      <c r="N17" s="117">
        <f>$N$16*$A17/1000</f>
        <v>786.5</v>
      </c>
      <c r="O17" s="94"/>
      <c r="P17" s="94">
        <f>$P$16*$A17/1000</f>
        <v>1127.5</v>
      </c>
      <c r="Q17" s="94"/>
      <c r="R17" s="94">
        <f>$R$16*$A17/1000</f>
        <v>821.7</v>
      </c>
      <c r="S17" s="94"/>
      <c r="T17" s="94">
        <f>$T$16*$A17/1000</f>
        <v>955.9</v>
      </c>
      <c r="U17" s="94"/>
    </row>
    <row r="18" spans="1:21" x14ac:dyDescent="0.2">
      <c r="A18" s="52">
        <v>1200</v>
      </c>
      <c r="B18" s="78">
        <f t="shared" ref="B18:B26" si="10">$B$16*$A18/1000</f>
        <v>325.2</v>
      </c>
      <c r="C18" s="78"/>
      <c r="D18" s="78">
        <f t="shared" ref="D18:D26" si="11">$D$16*$A18/1000</f>
        <v>472.8</v>
      </c>
      <c r="E18" s="78"/>
      <c r="F18" s="78">
        <f t="shared" ref="F18:F26" si="12">$F$16*$A18/1000</f>
        <v>518.4</v>
      </c>
      <c r="G18" s="78"/>
      <c r="H18" s="78">
        <f t="shared" ref="H18:H26" si="13">$H$16*$A18/1000</f>
        <v>667.2</v>
      </c>
      <c r="I18" s="78"/>
      <c r="J18" s="78">
        <f t="shared" ref="J18:J26" si="14">$J$16*$A18/1000</f>
        <v>864</v>
      </c>
      <c r="K18" s="78"/>
      <c r="L18" s="78">
        <f t="shared" ref="L18:L26" si="15">$L$16*$A18/1000</f>
        <v>711.6</v>
      </c>
      <c r="M18" s="78"/>
      <c r="N18" s="117">
        <f t="shared" ref="N18:N26" si="16">$N$16*$A18/1000</f>
        <v>858</v>
      </c>
      <c r="O18" s="106"/>
      <c r="P18" s="94">
        <f t="shared" ref="P18:P26" si="17">$P$16*$A18/1000</f>
        <v>1230</v>
      </c>
      <c r="Q18" s="106"/>
      <c r="R18" s="94">
        <f t="shared" ref="R18:R26" si="18">$R$16*$A18/1000</f>
        <v>896.4</v>
      </c>
      <c r="S18" s="106"/>
      <c r="T18" s="94">
        <f t="shared" ref="T18:T26" si="19">$T$16*$A18/1000</f>
        <v>1042.8</v>
      </c>
      <c r="U18" s="106"/>
    </row>
    <row r="19" spans="1:21" x14ac:dyDescent="0.2">
      <c r="A19" s="52">
        <v>1300</v>
      </c>
      <c r="B19" s="78">
        <f t="shared" si="10"/>
        <v>352.3</v>
      </c>
      <c r="C19" s="78"/>
      <c r="D19" s="78">
        <f t="shared" si="11"/>
        <v>512.20000000000005</v>
      </c>
      <c r="E19" s="78"/>
      <c r="F19" s="78">
        <f t="shared" si="12"/>
        <v>561.6</v>
      </c>
      <c r="G19" s="78"/>
      <c r="H19" s="78">
        <f t="shared" si="13"/>
        <v>722.8</v>
      </c>
      <c r="I19" s="78"/>
      <c r="J19" s="78">
        <f t="shared" si="14"/>
        <v>936</v>
      </c>
      <c r="K19" s="78"/>
      <c r="L19" s="78">
        <f t="shared" si="15"/>
        <v>770.9</v>
      </c>
      <c r="M19" s="78"/>
      <c r="N19" s="117">
        <f t="shared" si="16"/>
        <v>929.5</v>
      </c>
      <c r="O19" s="94"/>
      <c r="P19" s="94">
        <f t="shared" si="17"/>
        <v>1332.5</v>
      </c>
      <c r="Q19" s="94"/>
      <c r="R19" s="94">
        <f t="shared" si="18"/>
        <v>971.1</v>
      </c>
      <c r="S19" s="98"/>
      <c r="T19" s="94">
        <f t="shared" si="19"/>
        <v>1129.7</v>
      </c>
      <c r="U19" s="98"/>
    </row>
    <row r="20" spans="1:21" x14ac:dyDescent="0.2">
      <c r="A20" s="52">
        <v>1400</v>
      </c>
      <c r="B20" s="78">
        <f t="shared" si="10"/>
        <v>379.4</v>
      </c>
      <c r="C20" s="78"/>
      <c r="D20" s="78">
        <f t="shared" si="11"/>
        <v>551.6</v>
      </c>
      <c r="E20" s="78"/>
      <c r="F20" s="78">
        <f t="shared" si="12"/>
        <v>604.79999999999995</v>
      </c>
      <c r="G20" s="78"/>
      <c r="H20" s="78">
        <f t="shared" si="13"/>
        <v>778.4</v>
      </c>
      <c r="I20" s="78"/>
      <c r="J20" s="78">
        <f t="shared" si="14"/>
        <v>1008</v>
      </c>
      <c r="K20" s="78"/>
      <c r="L20" s="78">
        <f t="shared" si="15"/>
        <v>830.2</v>
      </c>
      <c r="M20" s="78"/>
      <c r="N20" s="117">
        <f t="shared" si="16"/>
        <v>1001</v>
      </c>
      <c r="O20" s="94"/>
      <c r="P20" s="94">
        <f t="shared" si="17"/>
        <v>1435</v>
      </c>
      <c r="Q20" s="94"/>
      <c r="R20" s="94">
        <f t="shared" si="18"/>
        <v>1045.8</v>
      </c>
      <c r="S20" s="98"/>
      <c r="T20" s="94">
        <f t="shared" si="19"/>
        <v>1216.5999999999999</v>
      </c>
      <c r="U20" s="98"/>
    </row>
    <row r="21" spans="1:21" x14ac:dyDescent="0.2">
      <c r="A21" s="52">
        <v>1600</v>
      </c>
      <c r="B21" s="78">
        <f t="shared" si="10"/>
        <v>433.6</v>
      </c>
      <c r="C21" s="78"/>
      <c r="D21" s="78">
        <f t="shared" si="11"/>
        <v>630.4</v>
      </c>
      <c r="E21" s="78"/>
      <c r="F21" s="78">
        <f t="shared" si="12"/>
        <v>691.2</v>
      </c>
      <c r="G21" s="78"/>
      <c r="H21" s="78">
        <f t="shared" si="13"/>
        <v>889.6</v>
      </c>
      <c r="I21" s="78"/>
      <c r="J21" s="78">
        <f t="shared" si="14"/>
        <v>1152</v>
      </c>
      <c r="K21" s="78"/>
      <c r="L21" s="78">
        <f t="shared" si="15"/>
        <v>948.8</v>
      </c>
      <c r="M21" s="78"/>
      <c r="N21" s="117">
        <f t="shared" si="16"/>
        <v>1144</v>
      </c>
      <c r="O21" s="94"/>
      <c r="P21" s="94">
        <f t="shared" si="17"/>
        <v>1640</v>
      </c>
      <c r="Q21" s="94"/>
      <c r="R21" s="94">
        <f t="shared" si="18"/>
        <v>1195.2</v>
      </c>
      <c r="S21" s="98"/>
      <c r="T21" s="94">
        <f t="shared" si="19"/>
        <v>1390.4</v>
      </c>
      <c r="U21" s="98"/>
    </row>
    <row r="22" spans="1:21" x14ac:dyDescent="0.2">
      <c r="A22" s="52">
        <v>1800</v>
      </c>
      <c r="B22" s="78">
        <f t="shared" si="10"/>
        <v>487.8</v>
      </c>
      <c r="C22" s="78"/>
      <c r="D22" s="78">
        <f t="shared" si="11"/>
        <v>709.2</v>
      </c>
      <c r="E22" s="78"/>
      <c r="F22" s="78">
        <f t="shared" si="12"/>
        <v>777.6</v>
      </c>
      <c r="G22" s="78"/>
      <c r="H22" s="78">
        <f t="shared" si="13"/>
        <v>1000.8</v>
      </c>
      <c r="I22" s="78"/>
      <c r="J22" s="78">
        <f t="shared" si="14"/>
        <v>1296</v>
      </c>
      <c r="K22" s="78"/>
      <c r="L22" s="78">
        <f t="shared" si="15"/>
        <v>1067.4000000000001</v>
      </c>
      <c r="M22" s="78"/>
      <c r="N22" s="117">
        <f t="shared" si="16"/>
        <v>1287</v>
      </c>
      <c r="O22" s="94"/>
      <c r="P22" s="94">
        <f t="shared" si="17"/>
        <v>1845</v>
      </c>
      <c r="Q22" s="94"/>
      <c r="R22" s="94">
        <f t="shared" si="18"/>
        <v>1344.6</v>
      </c>
      <c r="S22" s="98"/>
      <c r="T22" s="94">
        <f t="shared" si="19"/>
        <v>1564.2</v>
      </c>
      <c r="U22" s="98"/>
    </row>
    <row r="23" spans="1:21" x14ac:dyDescent="0.2">
      <c r="A23" s="52">
        <v>2000</v>
      </c>
      <c r="B23" s="78">
        <f t="shared" si="10"/>
        <v>542</v>
      </c>
      <c r="C23" s="78"/>
      <c r="D23" s="78">
        <f t="shared" si="11"/>
        <v>788</v>
      </c>
      <c r="E23" s="78"/>
      <c r="F23" s="78">
        <f t="shared" si="12"/>
        <v>864</v>
      </c>
      <c r="G23" s="78"/>
      <c r="H23" s="78">
        <f t="shared" si="13"/>
        <v>1112</v>
      </c>
      <c r="I23" s="78"/>
      <c r="J23" s="78">
        <f t="shared" si="14"/>
        <v>1440</v>
      </c>
      <c r="K23" s="78"/>
      <c r="L23" s="78">
        <f t="shared" si="15"/>
        <v>1186</v>
      </c>
      <c r="M23" s="78"/>
      <c r="N23" s="117">
        <f t="shared" si="16"/>
        <v>1430</v>
      </c>
      <c r="O23" s="94"/>
      <c r="P23" s="94">
        <f t="shared" si="17"/>
        <v>2050</v>
      </c>
      <c r="Q23" s="94"/>
      <c r="R23" s="94">
        <f t="shared" si="18"/>
        <v>1494</v>
      </c>
      <c r="S23" s="98"/>
      <c r="T23" s="94">
        <f t="shared" si="19"/>
        <v>1738</v>
      </c>
      <c r="U23" s="98"/>
    </row>
    <row r="24" spans="1:21" x14ac:dyDescent="0.2">
      <c r="A24" s="52">
        <v>2300</v>
      </c>
      <c r="B24" s="78">
        <f t="shared" si="10"/>
        <v>623.29999999999995</v>
      </c>
      <c r="C24" s="78"/>
      <c r="D24" s="78">
        <f t="shared" si="11"/>
        <v>906.2</v>
      </c>
      <c r="E24" s="78"/>
      <c r="F24" s="78">
        <f t="shared" si="12"/>
        <v>993.6</v>
      </c>
      <c r="G24" s="78"/>
      <c r="H24" s="78">
        <f t="shared" si="13"/>
        <v>1278.8</v>
      </c>
      <c r="I24" s="78"/>
      <c r="J24" s="78">
        <f t="shared" si="14"/>
        <v>1656</v>
      </c>
      <c r="K24" s="78"/>
      <c r="L24" s="78">
        <f t="shared" si="15"/>
        <v>1363.9</v>
      </c>
      <c r="M24" s="78"/>
      <c r="N24" s="117">
        <f t="shared" si="16"/>
        <v>1644.5</v>
      </c>
      <c r="O24" s="94"/>
      <c r="P24" s="94">
        <f t="shared" si="17"/>
        <v>2357.5</v>
      </c>
      <c r="Q24" s="94"/>
      <c r="R24" s="94">
        <f t="shared" si="18"/>
        <v>1718.1</v>
      </c>
      <c r="S24" s="98"/>
      <c r="T24" s="94">
        <f t="shared" si="19"/>
        <v>1998.7</v>
      </c>
      <c r="U24" s="98"/>
    </row>
    <row r="25" spans="1:21" x14ac:dyDescent="0.2">
      <c r="A25" s="52">
        <v>2600</v>
      </c>
      <c r="B25" s="78">
        <f t="shared" si="10"/>
        <v>704.6</v>
      </c>
      <c r="C25" s="78"/>
      <c r="D25" s="78">
        <f t="shared" si="11"/>
        <v>1024.4000000000001</v>
      </c>
      <c r="E25" s="78"/>
      <c r="F25" s="78">
        <f t="shared" si="12"/>
        <v>1123.2</v>
      </c>
      <c r="G25" s="78"/>
      <c r="H25" s="78">
        <f t="shared" si="13"/>
        <v>1445.6</v>
      </c>
      <c r="I25" s="78"/>
      <c r="J25" s="78">
        <f t="shared" si="14"/>
        <v>1872</v>
      </c>
      <c r="K25" s="78"/>
      <c r="L25" s="78">
        <f t="shared" si="15"/>
        <v>1541.8</v>
      </c>
      <c r="M25" s="78"/>
      <c r="N25" s="117">
        <f t="shared" si="16"/>
        <v>1859</v>
      </c>
      <c r="O25" s="94"/>
      <c r="P25" s="94">
        <f t="shared" si="17"/>
        <v>2665</v>
      </c>
      <c r="Q25" s="94"/>
      <c r="R25" s="94">
        <f t="shared" si="18"/>
        <v>1942.2</v>
      </c>
      <c r="S25" s="98"/>
      <c r="T25" s="94">
        <f t="shared" si="19"/>
        <v>2259.4</v>
      </c>
      <c r="U25" s="98"/>
    </row>
    <row r="26" spans="1:21" x14ac:dyDescent="0.2">
      <c r="A26" s="52">
        <v>3000</v>
      </c>
      <c r="B26" s="78">
        <f t="shared" si="10"/>
        <v>813</v>
      </c>
      <c r="C26" s="78"/>
      <c r="D26" s="78">
        <f t="shared" si="11"/>
        <v>1182</v>
      </c>
      <c r="E26" s="78"/>
      <c r="F26" s="78">
        <f t="shared" si="12"/>
        <v>1296</v>
      </c>
      <c r="G26" s="78"/>
      <c r="H26" s="78">
        <f t="shared" si="13"/>
        <v>1668</v>
      </c>
      <c r="I26" s="78"/>
      <c r="J26" s="78">
        <f t="shared" si="14"/>
        <v>2160</v>
      </c>
      <c r="K26" s="78"/>
      <c r="L26" s="78">
        <f t="shared" si="15"/>
        <v>1779</v>
      </c>
      <c r="M26" s="78"/>
      <c r="N26" s="117">
        <f t="shared" si="16"/>
        <v>2145</v>
      </c>
      <c r="O26" s="94"/>
      <c r="P26" s="94">
        <f t="shared" si="17"/>
        <v>3075</v>
      </c>
      <c r="Q26" s="94"/>
      <c r="R26" s="94">
        <f t="shared" si="18"/>
        <v>2241</v>
      </c>
      <c r="S26" s="98"/>
      <c r="T26" s="94">
        <f t="shared" si="19"/>
        <v>2607</v>
      </c>
      <c r="U26" s="98"/>
    </row>
    <row r="27" spans="1:21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71"/>
      <c r="O27" s="71"/>
      <c r="P27" s="71"/>
      <c r="Q27" s="71"/>
      <c r="R27" s="70"/>
      <c r="S27" s="70"/>
      <c r="T27" s="70"/>
      <c r="U27" s="70"/>
    </row>
    <row r="28" spans="1:21" ht="20.25" x14ac:dyDescent="0.3">
      <c r="A28" s="131" t="s">
        <v>32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3"/>
      <c r="O28" s="133"/>
      <c r="P28" s="133"/>
      <c r="Q28" s="133"/>
      <c r="R28" s="133"/>
      <c r="S28" s="133"/>
      <c r="T28" s="133"/>
      <c r="U28" s="134"/>
    </row>
    <row r="29" spans="1:21" x14ac:dyDescent="0.2">
      <c r="A29" s="74"/>
      <c r="B29" s="135" t="s">
        <v>40</v>
      </c>
      <c r="C29" s="150"/>
      <c r="D29" s="135" t="s">
        <v>41</v>
      </c>
      <c r="E29" s="150"/>
      <c r="F29" s="135" t="s">
        <v>42</v>
      </c>
      <c r="G29" s="150"/>
      <c r="H29" s="135" t="s">
        <v>43</v>
      </c>
      <c r="I29" s="150"/>
      <c r="J29" s="146" t="s">
        <v>48</v>
      </c>
      <c r="K29" s="148"/>
      <c r="L29" s="136" t="s">
        <v>44</v>
      </c>
      <c r="M29" s="150"/>
      <c r="N29" s="146" t="s">
        <v>45</v>
      </c>
      <c r="O29" s="155"/>
      <c r="P29" s="146" t="s">
        <v>49</v>
      </c>
      <c r="Q29" s="147"/>
      <c r="R29" s="156" t="s">
        <v>46</v>
      </c>
      <c r="S29" s="155"/>
      <c r="T29" s="136" t="s">
        <v>47</v>
      </c>
      <c r="U29" s="154"/>
    </row>
    <row r="30" spans="1:21" x14ac:dyDescent="0.2">
      <c r="A30" s="75" t="s">
        <v>31</v>
      </c>
      <c r="B30" s="76" t="s">
        <v>38</v>
      </c>
      <c r="C30" s="76" t="s">
        <v>39</v>
      </c>
      <c r="D30" s="76" t="s">
        <v>38</v>
      </c>
      <c r="E30" s="76" t="s">
        <v>39</v>
      </c>
      <c r="F30" s="76" t="s">
        <v>38</v>
      </c>
      <c r="G30" s="76" t="s">
        <v>39</v>
      </c>
      <c r="H30" s="76" t="s">
        <v>38</v>
      </c>
      <c r="I30" s="76" t="s">
        <v>39</v>
      </c>
      <c r="J30" s="76"/>
      <c r="K30" s="76"/>
      <c r="L30" s="76" t="s">
        <v>38</v>
      </c>
      <c r="M30" s="76" t="s">
        <v>39</v>
      </c>
      <c r="N30" s="76" t="s">
        <v>38</v>
      </c>
      <c r="O30" s="76" t="s">
        <v>39</v>
      </c>
      <c r="P30" s="76"/>
      <c r="Q30" s="76"/>
      <c r="R30" s="76" t="s">
        <v>38</v>
      </c>
      <c r="S30" s="76" t="s">
        <v>39</v>
      </c>
      <c r="T30" s="76" t="s">
        <v>38</v>
      </c>
      <c r="U30" s="76" t="s">
        <v>39</v>
      </c>
    </row>
    <row r="31" spans="1:21" x14ac:dyDescent="0.2">
      <c r="A31" s="51">
        <v>400</v>
      </c>
      <c r="B31" s="78">
        <f t="shared" ref="B31:B36" si="20">$B$37*$A31/1000</f>
        <v>146.80000000000001</v>
      </c>
      <c r="C31" s="78"/>
      <c r="D31" s="78">
        <f t="shared" ref="D31:D36" si="21">$D$37*$A31/1000</f>
        <v>227.6</v>
      </c>
      <c r="E31" s="78"/>
      <c r="F31" s="78">
        <f t="shared" ref="F31:F36" si="22">$F$37*$A31/1000</f>
        <v>234.4</v>
      </c>
      <c r="G31" s="78"/>
      <c r="H31" s="78">
        <f t="shared" ref="H31:H36" si="23">$H$37*$A31/1000</f>
        <v>315.60000000000002</v>
      </c>
      <c r="I31" s="78"/>
      <c r="J31" s="78">
        <f t="shared" ref="J31:J35" si="24">$J$37*$A31/1000</f>
        <v>398.4</v>
      </c>
      <c r="K31" s="78"/>
      <c r="L31" s="78">
        <f t="shared" ref="L31:L36" si="25">$L$37*$A31/1000</f>
        <v>321.2</v>
      </c>
      <c r="M31" s="78"/>
      <c r="N31" s="94">
        <f t="shared" ref="N31:N35" si="26">$N$37*$A31/1000</f>
        <v>402</v>
      </c>
      <c r="O31" s="78"/>
      <c r="P31" s="117">
        <f t="shared" ref="P31:P35" si="27">$P$37*$A31/1000</f>
        <v>562.79999999999995</v>
      </c>
      <c r="Q31" s="78"/>
      <c r="R31" s="118">
        <f t="shared" ref="R31:R35" si="28">$R$37*$A31/1000</f>
        <v>404.8</v>
      </c>
      <c r="S31" s="87"/>
      <c r="T31" s="117">
        <f t="shared" ref="T31:T35" si="29">$T$37*$A31/1000</f>
        <v>485.6</v>
      </c>
      <c r="U31" s="87"/>
    </row>
    <row r="32" spans="1:21" x14ac:dyDescent="0.2">
      <c r="A32" s="52">
        <v>500</v>
      </c>
      <c r="B32" s="78">
        <f t="shared" si="20"/>
        <v>183.5</v>
      </c>
      <c r="C32" s="78"/>
      <c r="D32" s="78">
        <f t="shared" si="21"/>
        <v>284.5</v>
      </c>
      <c r="E32" s="78"/>
      <c r="F32" s="78">
        <f t="shared" si="22"/>
        <v>293</v>
      </c>
      <c r="G32" s="78"/>
      <c r="H32" s="78">
        <f t="shared" si="23"/>
        <v>394.5</v>
      </c>
      <c r="I32" s="78"/>
      <c r="J32" s="78">
        <f t="shared" si="24"/>
        <v>498</v>
      </c>
      <c r="K32" s="78"/>
      <c r="L32" s="78">
        <f t="shared" si="25"/>
        <v>401.5</v>
      </c>
      <c r="M32" s="78"/>
      <c r="N32" s="94">
        <f t="shared" si="26"/>
        <v>502.5</v>
      </c>
      <c r="O32" s="78"/>
      <c r="P32" s="117">
        <f t="shared" si="27"/>
        <v>703.5</v>
      </c>
      <c r="Q32" s="78"/>
      <c r="R32" s="118">
        <f t="shared" si="28"/>
        <v>506</v>
      </c>
      <c r="S32" s="87"/>
      <c r="T32" s="117">
        <f t="shared" si="29"/>
        <v>607</v>
      </c>
      <c r="U32" s="87"/>
    </row>
    <row r="33" spans="1:21" x14ac:dyDescent="0.2">
      <c r="A33" s="52">
        <v>600</v>
      </c>
      <c r="B33" s="78">
        <f t="shared" si="20"/>
        <v>220.2</v>
      </c>
      <c r="C33" s="78"/>
      <c r="D33" s="78">
        <f t="shared" si="21"/>
        <v>341.4</v>
      </c>
      <c r="E33" s="78"/>
      <c r="F33" s="78">
        <f t="shared" si="22"/>
        <v>351.6</v>
      </c>
      <c r="G33" s="78"/>
      <c r="H33" s="78">
        <f t="shared" si="23"/>
        <v>473.4</v>
      </c>
      <c r="I33" s="78"/>
      <c r="J33" s="78">
        <f t="shared" si="24"/>
        <v>597.6</v>
      </c>
      <c r="K33" s="78"/>
      <c r="L33" s="78">
        <f t="shared" si="25"/>
        <v>481.8</v>
      </c>
      <c r="M33" s="78"/>
      <c r="N33" s="94">
        <f t="shared" si="26"/>
        <v>603</v>
      </c>
      <c r="O33" s="78"/>
      <c r="P33" s="117">
        <f t="shared" si="27"/>
        <v>844.2</v>
      </c>
      <c r="Q33" s="78"/>
      <c r="R33" s="118">
        <f t="shared" si="28"/>
        <v>607.20000000000005</v>
      </c>
      <c r="S33" s="87"/>
      <c r="T33" s="117">
        <f t="shared" si="29"/>
        <v>728.4</v>
      </c>
      <c r="U33" s="87"/>
    </row>
    <row r="34" spans="1:21" x14ac:dyDescent="0.2">
      <c r="A34" s="52">
        <v>700</v>
      </c>
      <c r="B34" s="78">
        <f t="shared" si="20"/>
        <v>256.89999999999998</v>
      </c>
      <c r="C34" s="78"/>
      <c r="D34" s="78">
        <f t="shared" si="21"/>
        <v>398.3</v>
      </c>
      <c r="E34" s="78"/>
      <c r="F34" s="78">
        <f t="shared" si="22"/>
        <v>410.2</v>
      </c>
      <c r="G34" s="78"/>
      <c r="H34" s="78">
        <f t="shared" si="23"/>
        <v>552.29999999999995</v>
      </c>
      <c r="I34" s="78"/>
      <c r="J34" s="78">
        <f t="shared" si="24"/>
        <v>697.2</v>
      </c>
      <c r="K34" s="78"/>
      <c r="L34" s="78">
        <f t="shared" si="25"/>
        <v>562.1</v>
      </c>
      <c r="M34" s="78"/>
      <c r="N34" s="94">
        <f t="shared" si="26"/>
        <v>703.5</v>
      </c>
      <c r="O34" s="78"/>
      <c r="P34" s="117">
        <f t="shared" si="27"/>
        <v>984.9</v>
      </c>
      <c r="Q34" s="78"/>
      <c r="R34" s="118">
        <f t="shared" si="28"/>
        <v>708.4</v>
      </c>
      <c r="S34" s="87"/>
      <c r="T34" s="117">
        <f t="shared" si="29"/>
        <v>849.8</v>
      </c>
      <c r="U34" s="87"/>
    </row>
    <row r="35" spans="1:21" x14ac:dyDescent="0.2">
      <c r="A35" s="52">
        <v>800</v>
      </c>
      <c r="B35" s="78">
        <f t="shared" si="20"/>
        <v>293.60000000000002</v>
      </c>
      <c r="C35" s="78"/>
      <c r="D35" s="78">
        <f t="shared" si="21"/>
        <v>455.2</v>
      </c>
      <c r="E35" s="78"/>
      <c r="F35" s="78">
        <f t="shared" si="22"/>
        <v>468.8</v>
      </c>
      <c r="G35" s="78"/>
      <c r="H35" s="78">
        <f t="shared" si="23"/>
        <v>631.20000000000005</v>
      </c>
      <c r="I35" s="78"/>
      <c r="J35" s="78">
        <f t="shared" si="24"/>
        <v>796.8</v>
      </c>
      <c r="K35" s="78"/>
      <c r="L35" s="78">
        <f t="shared" si="25"/>
        <v>642.4</v>
      </c>
      <c r="M35" s="78"/>
      <c r="N35" s="94">
        <f t="shared" si="26"/>
        <v>804</v>
      </c>
      <c r="O35" s="78"/>
      <c r="P35" s="117">
        <f t="shared" si="27"/>
        <v>1125.5999999999999</v>
      </c>
      <c r="Q35" s="78"/>
      <c r="R35" s="118">
        <f t="shared" si="28"/>
        <v>809.6</v>
      </c>
      <c r="S35" s="87"/>
      <c r="T35" s="117">
        <f t="shared" si="29"/>
        <v>971.2</v>
      </c>
      <c r="U35" s="87"/>
    </row>
    <row r="36" spans="1:21" x14ac:dyDescent="0.2">
      <c r="A36" s="52">
        <v>900</v>
      </c>
      <c r="B36" s="78">
        <f t="shared" si="20"/>
        <v>330.3</v>
      </c>
      <c r="C36" s="78"/>
      <c r="D36" s="78">
        <f t="shared" si="21"/>
        <v>512.1</v>
      </c>
      <c r="E36" s="78"/>
      <c r="F36" s="78">
        <f t="shared" si="22"/>
        <v>527.4</v>
      </c>
      <c r="G36" s="78"/>
      <c r="H36" s="78">
        <f t="shared" si="23"/>
        <v>710.1</v>
      </c>
      <c r="I36" s="78"/>
      <c r="J36" s="78">
        <f>$J$37*$A36/1000</f>
        <v>896.4</v>
      </c>
      <c r="K36" s="78"/>
      <c r="L36" s="78">
        <f t="shared" si="25"/>
        <v>722.7</v>
      </c>
      <c r="M36" s="78"/>
      <c r="N36" s="94">
        <f>$N$37*$A36/1000</f>
        <v>904.5</v>
      </c>
      <c r="O36" s="104"/>
      <c r="P36" s="117">
        <f>$P$37*$A36/1000</f>
        <v>1266.3</v>
      </c>
      <c r="Q36" s="104"/>
      <c r="R36" s="118">
        <f>$R$37*$A36/1000</f>
        <v>910.8</v>
      </c>
      <c r="S36" s="105"/>
      <c r="T36" s="117">
        <f>$T$37*$A36/1000</f>
        <v>1092.5999999999999</v>
      </c>
      <c r="U36" s="104"/>
    </row>
    <row r="37" spans="1:21" x14ac:dyDescent="0.2">
      <c r="A37" s="52">
        <v>1000</v>
      </c>
      <c r="B37" s="82">
        <v>367</v>
      </c>
      <c r="C37" s="86">
        <v>1.25</v>
      </c>
      <c r="D37" s="82">
        <v>569</v>
      </c>
      <c r="E37" s="86">
        <v>1.25</v>
      </c>
      <c r="F37" s="82">
        <v>586</v>
      </c>
      <c r="G37" s="86">
        <v>1.26</v>
      </c>
      <c r="H37" s="82">
        <v>789</v>
      </c>
      <c r="I37" s="86">
        <v>1.28</v>
      </c>
      <c r="J37" s="82">
        <v>996</v>
      </c>
      <c r="K37" s="86">
        <v>1.29</v>
      </c>
      <c r="L37" s="82">
        <v>803</v>
      </c>
      <c r="M37" s="86">
        <v>1.3</v>
      </c>
      <c r="N37" s="115">
        <v>1005</v>
      </c>
      <c r="O37" s="107">
        <v>1.3</v>
      </c>
      <c r="P37" s="115">
        <v>1407</v>
      </c>
      <c r="Q37" s="107">
        <v>1.3</v>
      </c>
      <c r="R37" s="108">
        <v>1012</v>
      </c>
      <c r="S37" s="108">
        <v>1.29</v>
      </c>
      <c r="T37" s="108">
        <v>1214</v>
      </c>
      <c r="U37" s="108">
        <v>1.3</v>
      </c>
    </row>
    <row r="38" spans="1:21" x14ac:dyDescent="0.2">
      <c r="A38" s="52">
        <v>1100</v>
      </c>
      <c r="B38" s="78">
        <f>$B$37*$A38/1000</f>
        <v>403.7</v>
      </c>
      <c r="C38" s="78"/>
      <c r="D38" s="78">
        <f>$D$37*$A38/1000</f>
        <v>625.9</v>
      </c>
      <c r="E38" s="78"/>
      <c r="F38" s="78">
        <f>$F$37*$A38/1000</f>
        <v>644.6</v>
      </c>
      <c r="G38" s="78"/>
      <c r="H38" s="78">
        <f>$H$37*$A38/1000</f>
        <v>867.9</v>
      </c>
      <c r="I38" s="78"/>
      <c r="J38" s="78">
        <f>$J$37*$A38/1000</f>
        <v>1095.5999999999999</v>
      </c>
      <c r="K38" s="78"/>
      <c r="L38" s="78">
        <f>$L$37*$A38/1000</f>
        <v>883.3</v>
      </c>
      <c r="M38" s="78"/>
      <c r="N38" s="117">
        <f>$N$37*$A38/1000</f>
        <v>1105.5</v>
      </c>
      <c r="O38" s="94"/>
      <c r="P38" s="94">
        <f>$P$37*$A38/1000</f>
        <v>1547.7</v>
      </c>
      <c r="Q38" s="94"/>
      <c r="R38" s="94">
        <f>$R$37*$A38/1000</f>
        <v>1113.2</v>
      </c>
      <c r="S38" s="94"/>
      <c r="T38" s="94">
        <f>$T$37*$A38/1000</f>
        <v>1335.4</v>
      </c>
      <c r="U38" s="94"/>
    </row>
    <row r="39" spans="1:21" x14ac:dyDescent="0.2">
      <c r="A39" s="52">
        <v>1200</v>
      </c>
      <c r="B39" s="78">
        <f t="shared" ref="B39:B47" si="30">$B$37*$A39/1000</f>
        <v>440.4</v>
      </c>
      <c r="C39" s="78"/>
      <c r="D39" s="78">
        <f t="shared" ref="D39:D47" si="31">$D$37*$A39/1000</f>
        <v>682.8</v>
      </c>
      <c r="E39" s="78"/>
      <c r="F39" s="78">
        <f t="shared" ref="F39:F47" si="32">$F$37*$A39/1000</f>
        <v>703.2</v>
      </c>
      <c r="G39" s="78"/>
      <c r="H39" s="78">
        <f t="shared" ref="H39:H47" si="33">$H$37*$A39/1000</f>
        <v>946.8</v>
      </c>
      <c r="I39" s="78"/>
      <c r="J39" s="78">
        <f t="shared" ref="J39:J47" si="34">$J$37*$A39/1000</f>
        <v>1195.2</v>
      </c>
      <c r="K39" s="78"/>
      <c r="L39" s="78">
        <f t="shared" ref="L39:L47" si="35">$L$37*$A39/1000</f>
        <v>963.6</v>
      </c>
      <c r="M39" s="78"/>
      <c r="N39" s="117">
        <f t="shared" ref="N39:N47" si="36">$N$37*$A39/1000</f>
        <v>1206</v>
      </c>
      <c r="O39" s="106"/>
      <c r="P39" s="94">
        <f t="shared" ref="P39:P47" si="37">$P$37*$A39/1000</f>
        <v>1688.4</v>
      </c>
      <c r="Q39" s="106"/>
      <c r="R39" s="94">
        <f t="shared" ref="R39:R47" si="38">$R$37*$A39/1000</f>
        <v>1214.4000000000001</v>
      </c>
      <c r="S39" s="106"/>
      <c r="T39" s="94">
        <f t="shared" ref="T39:T47" si="39">$T$37*$A39/1000</f>
        <v>1456.8</v>
      </c>
      <c r="U39" s="106"/>
    </row>
    <row r="40" spans="1:21" x14ac:dyDescent="0.2">
      <c r="A40" s="52">
        <v>1300</v>
      </c>
      <c r="B40" s="78">
        <f t="shared" si="30"/>
        <v>477.1</v>
      </c>
      <c r="C40" s="78"/>
      <c r="D40" s="78">
        <f t="shared" si="31"/>
        <v>739.7</v>
      </c>
      <c r="E40" s="78"/>
      <c r="F40" s="78">
        <f t="shared" si="32"/>
        <v>761.8</v>
      </c>
      <c r="G40" s="78"/>
      <c r="H40" s="78">
        <f t="shared" si="33"/>
        <v>1025.7</v>
      </c>
      <c r="I40" s="78"/>
      <c r="J40" s="78">
        <f t="shared" si="34"/>
        <v>1294.8</v>
      </c>
      <c r="K40" s="78"/>
      <c r="L40" s="78">
        <f t="shared" si="35"/>
        <v>1043.9000000000001</v>
      </c>
      <c r="M40" s="78"/>
      <c r="N40" s="117">
        <f t="shared" si="36"/>
        <v>1306.5</v>
      </c>
      <c r="O40" s="94"/>
      <c r="P40" s="94">
        <f t="shared" si="37"/>
        <v>1829.1</v>
      </c>
      <c r="Q40" s="94"/>
      <c r="R40" s="94">
        <f t="shared" si="38"/>
        <v>1315.6</v>
      </c>
      <c r="S40" s="98"/>
      <c r="T40" s="94">
        <f t="shared" si="39"/>
        <v>1578.2</v>
      </c>
      <c r="U40" s="98"/>
    </row>
    <row r="41" spans="1:21" x14ac:dyDescent="0.2">
      <c r="A41" s="52">
        <v>1400</v>
      </c>
      <c r="B41" s="78">
        <f t="shared" si="30"/>
        <v>513.79999999999995</v>
      </c>
      <c r="C41" s="78"/>
      <c r="D41" s="78">
        <f t="shared" si="31"/>
        <v>796.6</v>
      </c>
      <c r="E41" s="78"/>
      <c r="F41" s="78">
        <f t="shared" si="32"/>
        <v>820.4</v>
      </c>
      <c r="G41" s="78"/>
      <c r="H41" s="78">
        <f t="shared" si="33"/>
        <v>1104.5999999999999</v>
      </c>
      <c r="I41" s="78"/>
      <c r="J41" s="78">
        <f t="shared" si="34"/>
        <v>1394.4</v>
      </c>
      <c r="K41" s="78"/>
      <c r="L41" s="78">
        <f t="shared" si="35"/>
        <v>1124.2</v>
      </c>
      <c r="M41" s="78"/>
      <c r="N41" s="117">
        <f t="shared" si="36"/>
        <v>1407</v>
      </c>
      <c r="O41" s="94"/>
      <c r="P41" s="94">
        <f t="shared" si="37"/>
        <v>1969.8</v>
      </c>
      <c r="Q41" s="94"/>
      <c r="R41" s="94">
        <f t="shared" si="38"/>
        <v>1416.8</v>
      </c>
      <c r="S41" s="98"/>
      <c r="T41" s="94">
        <f t="shared" si="39"/>
        <v>1699.6</v>
      </c>
      <c r="U41" s="98"/>
    </row>
    <row r="42" spans="1:21" x14ac:dyDescent="0.2">
      <c r="A42" s="52">
        <v>1600</v>
      </c>
      <c r="B42" s="78">
        <f t="shared" si="30"/>
        <v>587.20000000000005</v>
      </c>
      <c r="C42" s="78"/>
      <c r="D42" s="78">
        <f t="shared" si="31"/>
        <v>910.4</v>
      </c>
      <c r="E42" s="78"/>
      <c r="F42" s="78">
        <f t="shared" si="32"/>
        <v>937.6</v>
      </c>
      <c r="G42" s="78"/>
      <c r="H42" s="78">
        <f t="shared" si="33"/>
        <v>1262.4000000000001</v>
      </c>
      <c r="I42" s="78"/>
      <c r="J42" s="78">
        <f t="shared" si="34"/>
        <v>1593.6</v>
      </c>
      <c r="K42" s="78"/>
      <c r="L42" s="78">
        <f t="shared" si="35"/>
        <v>1284.8</v>
      </c>
      <c r="M42" s="78"/>
      <c r="N42" s="117">
        <f t="shared" si="36"/>
        <v>1608</v>
      </c>
      <c r="O42" s="94"/>
      <c r="P42" s="94">
        <f t="shared" si="37"/>
        <v>2251.1999999999998</v>
      </c>
      <c r="Q42" s="94"/>
      <c r="R42" s="94">
        <f t="shared" si="38"/>
        <v>1619.2</v>
      </c>
      <c r="S42" s="98"/>
      <c r="T42" s="94">
        <f t="shared" si="39"/>
        <v>1942.4</v>
      </c>
      <c r="U42" s="98"/>
    </row>
    <row r="43" spans="1:21" x14ac:dyDescent="0.2">
      <c r="A43" s="52">
        <v>1800</v>
      </c>
      <c r="B43" s="78">
        <f t="shared" si="30"/>
        <v>660.6</v>
      </c>
      <c r="C43" s="78"/>
      <c r="D43" s="78">
        <f t="shared" si="31"/>
        <v>1024.2</v>
      </c>
      <c r="E43" s="78"/>
      <c r="F43" s="78">
        <f t="shared" si="32"/>
        <v>1054.8</v>
      </c>
      <c r="G43" s="78"/>
      <c r="H43" s="78">
        <f t="shared" si="33"/>
        <v>1420.2</v>
      </c>
      <c r="I43" s="78"/>
      <c r="J43" s="78">
        <f t="shared" si="34"/>
        <v>1792.8</v>
      </c>
      <c r="K43" s="78"/>
      <c r="L43" s="78">
        <f t="shared" si="35"/>
        <v>1445.4</v>
      </c>
      <c r="M43" s="78"/>
      <c r="N43" s="117">
        <f t="shared" si="36"/>
        <v>1809</v>
      </c>
      <c r="O43" s="94"/>
      <c r="P43" s="94">
        <f t="shared" si="37"/>
        <v>2532.6</v>
      </c>
      <c r="Q43" s="94"/>
      <c r="R43" s="94">
        <f t="shared" si="38"/>
        <v>1821.6</v>
      </c>
      <c r="S43" s="98"/>
      <c r="T43" s="94">
        <f t="shared" si="39"/>
        <v>2185.1999999999998</v>
      </c>
      <c r="U43" s="98"/>
    </row>
    <row r="44" spans="1:21" x14ac:dyDescent="0.2">
      <c r="A44" s="52">
        <v>2000</v>
      </c>
      <c r="B44" s="78">
        <f t="shared" si="30"/>
        <v>734</v>
      </c>
      <c r="C44" s="78"/>
      <c r="D44" s="78">
        <f t="shared" si="31"/>
        <v>1138</v>
      </c>
      <c r="E44" s="78"/>
      <c r="F44" s="78">
        <f t="shared" si="32"/>
        <v>1172</v>
      </c>
      <c r="G44" s="78"/>
      <c r="H44" s="78">
        <f t="shared" si="33"/>
        <v>1578</v>
      </c>
      <c r="I44" s="78"/>
      <c r="J44" s="78">
        <f t="shared" si="34"/>
        <v>1992</v>
      </c>
      <c r="K44" s="78"/>
      <c r="L44" s="78">
        <f t="shared" si="35"/>
        <v>1606</v>
      </c>
      <c r="M44" s="78"/>
      <c r="N44" s="117">
        <f t="shared" si="36"/>
        <v>2010</v>
      </c>
      <c r="O44" s="94"/>
      <c r="P44" s="94">
        <f t="shared" si="37"/>
        <v>2814</v>
      </c>
      <c r="Q44" s="94"/>
      <c r="R44" s="94">
        <f t="shared" si="38"/>
        <v>2024</v>
      </c>
      <c r="S44" s="98"/>
      <c r="T44" s="94">
        <f t="shared" si="39"/>
        <v>2428</v>
      </c>
      <c r="U44" s="98"/>
    </row>
    <row r="45" spans="1:21" x14ac:dyDescent="0.2">
      <c r="A45" s="52">
        <v>2300</v>
      </c>
      <c r="B45" s="78">
        <f t="shared" si="30"/>
        <v>844.1</v>
      </c>
      <c r="C45" s="78"/>
      <c r="D45" s="78">
        <f t="shared" si="31"/>
        <v>1308.7</v>
      </c>
      <c r="E45" s="78"/>
      <c r="F45" s="78">
        <f t="shared" si="32"/>
        <v>1347.8</v>
      </c>
      <c r="G45" s="78"/>
      <c r="H45" s="78">
        <f t="shared" si="33"/>
        <v>1814.7</v>
      </c>
      <c r="I45" s="78"/>
      <c r="J45" s="78">
        <f t="shared" si="34"/>
        <v>2290.8000000000002</v>
      </c>
      <c r="K45" s="78"/>
      <c r="L45" s="78">
        <f t="shared" si="35"/>
        <v>1846.9</v>
      </c>
      <c r="M45" s="78"/>
      <c r="N45" s="117">
        <f t="shared" si="36"/>
        <v>2311.5</v>
      </c>
      <c r="O45" s="94"/>
      <c r="P45" s="94">
        <f t="shared" si="37"/>
        <v>3236.1</v>
      </c>
      <c r="Q45" s="94"/>
      <c r="R45" s="94">
        <f t="shared" si="38"/>
        <v>2327.6</v>
      </c>
      <c r="S45" s="98"/>
      <c r="T45" s="94">
        <f t="shared" si="39"/>
        <v>2792.2</v>
      </c>
      <c r="U45" s="98"/>
    </row>
    <row r="46" spans="1:21" x14ac:dyDescent="0.2">
      <c r="A46" s="52">
        <v>2600</v>
      </c>
      <c r="B46" s="78">
        <f t="shared" si="30"/>
        <v>954.2</v>
      </c>
      <c r="C46" s="78"/>
      <c r="D46" s="78">
        <f t="shared" si="31"/>
        <v>1479.4</v>
      </c>
      <c r="E46" s="78"/>
      <c r="F46" s="78">
        <f t="shared" si="32"/>
        <v>1523.6</v>
      </c>
      <c r="G46" s="78"/>
      <c r="H46" s="78">
        <f t="shared" si="33"/>
        <v>2051.4</v>
      </c>
      <c r="I46" s="78"/>
      <c r="J46" s="78">
        <f t="shared" si="34"/>
        <v>2589.6</v>
      </c>
      <c r="K46" s="78"/>
      <c r="L46" s="78">
        <f t="shared" si="35"/>
        <v>2087.8000000000002</v>
      </c>
      <c r="M46" s="78"/>
      <c r="N46" s="117">
        <f t="shared" si="36"/>
        <v>2613</v>
      </c>
      <c r="O46" s="94"/>
      <c r="P46" s="94">
        <f t="shared" si="37"/>
        <v>3658.2</v>
      </c>
      <c r="Q46" s="94"/>
      <c r="R46" s="94">
        <f t="shared" si="38"/>
        <v>2631.2</v>
      </c>
      <c r="S46" s="98"/>
      <c r="T46" s="94">
        <f t="shared" si="39"/>
        <v>3156.4</v>
      </c>
      <c r="U46" s="98"/>
    </row>
    <row r="47" spans="1:21" x14ac:dyDescent="0.2">
      <c r="A47" s="52">
        <v>3000</v>
      </c>
      <c r="B47" s="78">
        <f t="shared" si="30"/>
        <v>1101</v>
      </c>
      <c r="C47" s="78"/>
      <c r="D47" s="78">
        <f t="shared" si="31"/>
        <v>1707</v>
      </c>
      <c r="E47" s="78"/>
      <c r="F47" s="78">
        <f t="shared" si="32"/>
        <v>1758</v>
      </c>
      <c r="G47" s="78"/>
      <c r="H47" s="78">
        <f t="shared" si="33"/>
        <v>2367</v>
      </c>
      <c r="I47" s="78"/>
      <c r="J47" s="78">
        <f t="shared" si="34"/>
        <v>2988</v>
      </c>
      <c r="K47" s="78"/>
      <c r="L47" s="78">
        <f t="shared" si="35"/>
        <v>2409</v>
      </c>
      <c r="M47" s="78"/>
      <c r="N47" s="117">
        <f t="shared" si="36"/>
        <v>3015</v>
      </c>
      <c r="O47" s="94"/>
      <c r="P47" s="94">
        <f t="shared" si="37"/>
        <v>4221</v>
      </c>
      <c r="Q47" s="94"/>
      <c r="R47" s="94">
        <f t="shared" si="38"/>
        <v>3036</v>
      </c>
      <c r="S47" s="98"/>
      <c r="T47" s="94">
        <f t="shared" si="39"/>
        <v>3642</v>
      </c>
      <c r="U47" s="98"/>
    </row>
    <row r="48" spans="1:2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1"/>
      <c r="O48" s="71"/>
      <c r="P48" s="71"/>
      <c r="Q48" s="71"/>
      <c r="R48" s="70"/>
      <c r="S48" s="70"/>
      <c r="T48" s="70"/>
      <c r="U48" s="70"/>
    </row>
    <row r="49" spans="1:21" ht="20.25" x14ac:dyDescent="0.3">
      <c r="A49" s="131" t="s">
        <v>33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  <c r="O49" s="133"/>
      <c r="P49" s="133"/>
      <c r="Q49" s="133"/>
      <c r="R49" s="133"/>
      <c r="S49" s="133"/>
      <c r="T49" s="133"/>
      <c r="U49" s="134"/>
    </row>
    <row r="50" spans="1:21" x14ac:dyDescent="0.2">
      <c r="A50" s="74"/>
      <c r="B50" s="135" t="s">
        <v>40</v>
      </c>
      <c r="C50" s="150"/>
      <c r="D50" s="135" t="s">
        <v>41</v>
      </c>
      <c r="E50" s="150"/>
      <c r="F50" s="135" t="s">
        <v>42</v>
      </c>
      <c r="G50" s="150"/>
      <c r="H50" s="135" t="s">
        <v>43</v>
      </c>
      <c r="I50" s="150"/>
      <c r="J50" s="146" t="s">
        <v>48</v>
      </c>
      <c r="K50" s="157"/>
      <c r="L50" s="136" t="s">
        <v>44</v>
      </c>
      <c r="M50" s="150"/>
      <c r="N50" s="146" t="s">
        <v>45</v>
      </c>
      <c r="O50" s="155"/>
      <c r="P50" s="146" t="s">
        <v>49</v>
      </c>
      <c r="Q50" s="147"/>
      <c r="R50" s="156" t="s">
        <v>46</v>
      </c>
      <c r="S50" s="155"/>
      <c r="T50" s="136" t="s">
        <v>47</v>
      </c>
      <c r="U50" s="154"/>
    </row>
    <row r="51" spans="1:21" x14ac:dyDescent="0.2">
      <c r="A51" s="75" t="s">
        <v>31</v>
      </c>
      <c r="B51" s="76" t="s">
        <v>38</v>
      </c>
      <c r="C51" s="76" t="s">
        <v>39</v>
      </c>
      <c r="D51" s="76" t="s">
        <v>38</v>
      </c>
      <c r="E51" s="76" t="s">
        <v>39</v>
      </c>
      <c r="F51" s="76" t="s">
        <v>38</v>
      </c>
      <c r="G51" s="76" t="s">
        <v>39</v>
      </c>
      <c r="H51" s="76" t="s">
        <v>38</v>
      </c>
      <c r="I51" s="76" t="s">
        <v>39</v>
      </c>
      <c r="J51" s="76"/>
      <c r="K51" s="76"/>
      <c r="L51" s="76" t="s">
        <v>38</v>
      </c>
      <c r="M51" s="76" t="s">
        <v>39</v>
      </c>
      <c r="N51" s="76" t="s">
        <v>38</v>
      </c>
      <c r="O51" s="76" t="s">
        <v>39</v>
      </c>
      <c r="P51" s="76"/>
      <c r="Q51" s="76"/>
      <c r="R51" s="76" t="s">
        <v>38</v>
      </c>
      <c r="S51" s="76" t="s">
        <v>39</v>
      </c>
      <c r="T51" s="76" t="s">
        <v>38</v>
      </c>
      <c r="U51" s="76" t="s">
        <v>39</v>
      </c>
    </row>
    <row r="52" spans="1:21" x14ac:dyDescent="0.2">
      <c r="A52" s="51">
        <v>400</v>
      </c>
      <c r="B52" s="78">
        <f t="shared" ref="B52:B57" si="40">$B$58*$A52/1000</f>
        <v>185.2</v>
      </c>
      <c r="C52" s="78"/>
      <c r="D52" s="78">
        <f t="shared" ref="D52:D57" si="41">$D$58*$A52/1000</f>
        <v>297.60000000000002</v>
      </c>
      <c r="E52" s="78"/>
      <c r="F52" s="78">
        <f t="shared" ref="F52:F57" si="42">$F$58*$A52/1000</f>
        <v>296</v>
      </c>
      <c r="G52" s="78"/>
      <c r="H52" s="78">
        <f t="shared" ref="H52:H57" si="43">$H$58*$A52/1000</f>
        <v>408.8</v>
      </c>
      <c r="I52" s="78"/>
      <c r="J52" s="78">
        <f t="shared" ref="J52:J56" si="44">$J$58*$A52/1000</f>
        <v>509.2</v>
      </c>
      <c r="K52" s="78"/>
      <c r="L52" s="78">
        <f t="shared" ref="L52:L57" si="45">$L$58*$A52/1000</f>
        <v>405.2</v>
      </c>
      <c r="M52" s="78"/>
      <c r="N52" s="94">
        <f t="shared" ref="N52:N56" si="46">$N$58*$A52/1000</f>
        <v>518</v>
      </c>
      <c r="O52" s="78"/>
      <c r="P52" s="117">
        <f t="shared" ref="P52:P56" si="47">$P$58*$A52/1000</f>
        <v>715.6</v>
      </c>
      <c r="Q52" s="78"/>
      <c r="R52" s="118">
        <f t="shared" ref="R52:R56" si="48">$R$58*$A52/1000</f>
        <v>510.8</v>
      </c>
      <c r="S52" s="87"/>
      <c r="T52" s="117">
        <f t="shared" ref="T52:T56" si="49">$T$58*$A52/1000</f>
        <v>623.6</v>
      </c>
      <c r="U52" s="87"/>
    </row>
    <row r="53" spans="1:21" x14ac:dyDescent="0.2">
      <c r="A53" s="52">
        <v>500</v>
      </c>
      <c r="B53" s="78">
        <f t="shared" si="40"/>
        <v>231.5</v>
      </c>
      <c r="C53" s="78"/>
      <c r="D53" s="78">
        <f t="shared" si="41"/>
        <v>372</v>
      </c>
      <c r="E53" s="78"/>
      <c r="F53" s="78">
        <f t="shared" si="42"/>
        <v>370</v>
      </c>
      <c r="G53" s="78"/>
      <c r="H53" s="78">
        <f t="shared" si="43"/>
        <v>511</v>
      </c>
      <c r="I53" s="78"/>
      <c r="J53" s="78">
        <f t="shared" si="44"/>
        <v>636.5</v>
      </c>
      <c r="K53" s="78"/>
      <c r="L53" s="78">
        <f t="shared" si="45"/>
        <v>506.5</v>
      </c>
      <c r="M53" s="78"/>
      <c r="N53" s="94">
        <f t="shared" si="46"/>
        <v>647.5</v>
      </c>
      <c r="O53" s="78"/>
      <c r="P53" s="117">
        <f t="shared" si="47"/>
        <v>894.5</v>
      </c>
      <c r="Q53" s="78"/>
      <c r="R53" s="118">
        <f t="shared" si="48"/>
        <v>638.5</v>
      </c>
      <c r="S53" s="87"/>
      <c r="T53" s="117">
        <f t="shared" si="49"/>
        <v>779.5</v>
      </c>
      <c r="U53" s="87"/>
    </row>
    <row r="54" spans="1:21" x14ac:dyDescent="0.2">
      <c r="A54" s="52">
        <v>600</v>
      </c>
      <c r="B54" s="78">
        <f t="shared" si="40"/>
        <v>277.8</v>
      </c>
      <c r="C54" s="78"/>
      <c r="D54" s="78">
        <f t="shared" si="41"/>
        <v>446.4</v>
      </c>
      <c r="E54" s="78"/>
      <c r="F54" s="78">
        <f t="shared" si="42"/>
        <v>444</v>
      </c>
      <c r="G54" s="78"/>
      <c r="H54" s="78">
        <f t="shared" si="43"/>
        <v>613.20000000000005</v>
      </c>
      <c r="I54" s="78"/>
      <c r="J54" s="78">
        <f t="shared" si="44"/>
        <v>763.8</v>
      </c>
      <c r="K54" s="78"/>
      <c r="L54" s="78">
        <f t="shared" si="45"/>
        <v>607.79999999999995</v>
      </c>
      <c r="M54" s="78"/>
      <c r="N54" s="94">
        <f t="shared" si="46"/>
        <v>777</v>
      </c>
      <c r="O54" s="78"/>
      <c r="P54" s="117">
        <f t="shared" si="47"/>
        <v>1073.4000000000001</v>
      </c>
      <c r="Q54" s="78"/>
      <c r="R54" s="118">
        <f t="shared" si="48"/>
        <v>766.2</v>
      </c>
      <c r="S54" s="87"/>
      <c r="T54" s="117">
        <f t="shared" si="49"/>
        <v>935.4</v>
      </c>
      <c r="U54" s="87"/>
    </row>
    <row r="55" spans="1:21" x14ac:dyDescent="0.2">
      <c r="A55" s="52">
        <v>700</v>
      </c>
      <c r="B55" s="78">
        <f t="shared" si="40"/>
        <v>324.10000000000002</v>
      </c>
      <c r="C55" s="78"/>
      <c r="D55" s="78">
        <f t="shared" si="41"/>
        <v>520.79999999999995</v>
      </c>
      <c r="E55" s="78"/>
      <c r="F55" s="78">
        <f t="shared" si="42"/>
        <v>518</v>
      </c>
      <c r="G55" s="78"/>
      <c r="H55" s="78">
        <f t="shared" si="43"/>
        <v>715.4</v>
      </c>
      <c r="I55" s="78"/>
      <c r="J55" s="78">
        <f t="shared" si="44"/>
        <v>891.1</v>
      </c>
      <c r="K55" s="78"/>
      <c r="L55" s="78">
        <f t="shared" si="45"/>
        <v>709.1</v>
      </c>
      <c r="M55" s="78"/>
      <c r="N55" s="94">
        <f t="shared" si="46"/>
        <v>906.5</v>
      </c>
      <c r="O55" s="78"/>
      <c r="P55" s="117">
        <f t="shared" si="47"/>
        <v>1252.3</v>
      </c>
      <c r="Q55" s="78"/>
      <c r="R55" s="118">
        <f t="shared" si="48"/>
        <v>893.9</v>
      </c>
      <c r="S55" s="87"/>
      <c r="T55" s="117">
        <f t="shared" si="49"/>
        <v>1091.3</v>
      </c>
      <c r="U55" s="87"/>
    </row>
    <row r="56" spans="1:21" x14ac:dyDescent="0.2">
      <c r="A56" s="52">
        <v>800</v>
      </c>
      <c r="B56" s="78">
        <f t="shared" si="40"/>
        <v>370.4</v>
      </c>
      <c r="C56" s="78"/>
      <c r="D56" s="78">
        <f t="shared" si="41"/>
        <v>595.20000000000005</v>
      </c>
      <c r="E56" s="78"/>
      <c r="F56" s="78">
        <f t="shared" si="42"/>
        <v>592</v>
      </c>
      <c r="G56" s="78"/>
      <c r="H56" s="78">
        <f t="shared" si="43"/>
        <v>817.6</v>
      </c>
      <c r="I56" s="78"/>
      <c r="J56" s="78">
        <f t="shared" si="44"/>
        <v>1018.4</v>
      </c>
      <c r="K56" s="78"/>
      <c r="L56" s="78">
        <f t="shared" si="45"/>
        <v>810.4</v>
      </c>
      <c r="M56" s="78"/>
      <c r="N56" s="94">
        <f t="shared" si="46"/>
        <v>1036</v>
      </c>
      <c r="O56" s="78"/>
      <c r="P56" s="117">
        <f t="shared" si="47"/>
        <v>1431.2</v>
      </c>
      <c r="Q56" s="78"/>
      <c r="R56" s="118">
        <f t="shared" si="48"/>
        <v>1021.6</v>
      </c>
      <c r="S56" s="87"/>
      <c r="T56" s="117">
        <f t="shared" si="49"/>
        <v>1247.2</v>
      </c>
      <c r="U56" s="87"/>
    </row>
    <row r="57" spans="1:21" x14ac:dyDescent="0.2">
      <c r="A57" s="52">
        <v>900</v>
      </c>
      <c r="B57" s="78">
        <f t="shared" si="40"/>
        <v>416.7</v>
      </c>
      <c r="C57" s="78"/>
      <c r="D57" s="78">
        <f t="shared" si="41"/>
        <v>669.6</v>
      </c>
      <c r="E57" s="78"/>
      <c r="F57" s="78">
        <f t="shared" si="42"/>
        <v>666</v>
      </c>
      <c r="G57" s="78"/>
      <c r="H57" s="78">
        <f t="shared" si="43"/>
        <v>919.8</v>
      </c>
      <c r="I57" s="78"/>
      <c r="J57" s="78">
        <f>$J$58*$A57/1000</f>
        <v>1145.7</v>
      </c>
      <c r="K57" s="78"/>
      <c r="L57" s="78">
        <f t="shared" si="45"/>
        <v>911.7</v>
      </c>
      <c r="M57" s="78"/>
      <c r="N57" s="94">
        <f>$N$58*$A57/1000</f>
        <v>1165.5</v>
      </c>
      <c r="O57" s="104"/>
      <c r="P57" s="117">
        <f>$P$58*$A57/1000</f>
        <v>1610.1</v>
      </c>
      <c r="Q57" s="104"/>
      <c r="R57" s="118">
        <f>$R$58*$A57/1000</f>
        <v>1149.3</v>
      </c>
      <c r="S57" s="105"/>
      <c r="T57" s="117">
        <f>$T$58*$A57/1000</f>
        <v>1403.1</v>
      </c>
      <c r="U57" s="104"/>
    </row>
    <row r="58" spans="1:21" x14ac:dyDescent="0.2">
      <c r="A58" s="52">
        <v>1000</v>
      </c>
      <c r="B58" s="82">
        <v>463</v>
      </c>
      <c r="C58" s="86">
        <v>1.25</v>
      </c>
      <c r="D58" s="82">
        <v>744</v>
      </c>
      <c r="E58" s="86">
        <v>1.25</v>
      </c>
      <c r="F58" s="82">
        <v>740</v>
      </c>
      <c r="G58" s="86">
        <v>1.26</v>
      </c>
      <c r="H58" s="82">
        <v>1022</v>
      </c>
      <c r="I58" s="86">
        <v>1.28</v>
      </c>
      <c r="J58" s="82">
        <v>1273</v>
      </c>
      <c r="K58" s="86">
        <v>1.29</v>
      </c>
      <c r="L58" s="82">
        <v>1013</v>
      </c>
      <c r="M58" s="86">
        <v>1.3</v>
      </c>
      <c r="N58" s="115">
        <v>1295</v>
      </c>
      <c r="O58" s="107">
        <v>1.3</v>
      </c>
      <c r="P58" s="115">
        <v>1789</v>
      </c>
      <c r="Q58" s="107">
        <v>1.3</v>
      </c>
      <c r="R58" s="108">
        <v>1277</v>
      </c>
      <c r="S58" s="109">
        <v>1.29</v>
      </c>
      <c r="T58" s="109">
        <v>1559</v>
      </c>
      <c r="U58" s="109">
        <v>1.3</v>
      </c>
    </row>
    <row r="59" spans="1:21" x14ac:dyDescent="0.2">
      <c r="A59" s="52">
        <v>1100</v>
      </c>
      <c r="B59" s="78">
        <f>$B$58*$A59/1000</f>
        <v>509.3</v>
      </c>
      <c r="C59" s="78"/>
      <c r="D59" s="78">
        <f>$D$58*$A59/1000</f>
        <v>818.4</v>
      </c>
      <c r="E59" s="78"/>
      <c r="F59" s="78">
        <f>$F$58*$A59/1000</f>
        <v>814</v>
      </c>
      <c r="G59" s="78"/>
      <c r="H59" s="78">
        <f>$H$58*$A59/1000</f>
        <v>1124.2</v>
      </c>
      <c r="I59" s="78"/>
      <c r="J59" s="78">
        <f>$J$58*$A59/1000</f>
        <v>1400.3</v>
      </c>
      <c r="K59" s="78"/>
      <c r="L59" s="78">
        <f>$L$58*$A59/1000</f>
        <v>1114.3</v>
      </c>
      <c r="M59" s="78"/>
      <c r="N59" s="117">
        <f>$N$58*$A59/1000</f>
        <v>1424.5</v>
      </c>
      <c r="O59" s="94"/>
      <c r="P59" s="94">
        <f>$P$58*$A59/1000</f>
        <v>1967.9</v>
      </c>
      <c r="Q59" s="94"/>
      <c r="R59" s="94">
        <f>$R$58*$A59/1000</f>
        <v>1404.7</v>
      </c>
      <c r="S59" s="94"/>
      <c r="T59" s="94">
        <f>$T$58*$A59/1000</f>
        <v>1714.9</v>
      </c>
      <c r="U59" s="94"/>
    </row>
    <row r="60" spans="1:21" x14ac:dyDescent="0.2">
      <c r="A60" s="52">
        <v>1200</v>
      </c>
      <c r="B60" s="78">
        <f t="shared" ref="B60:B68" si="50">$B$58*$A60/1000</f>
        <v>555.6</v>
      </c>
      <c r="C60" s="78"/>
      <c r="D60" s="78">
        <f t="shared" ref="D60:D68" si="51">$D$58*$A60/1000</f>
        <v>892.8</v>
      </c>
      <c r="E60" s="78"/>
      <c r="F60" s="78">
        <f t="shared" ref="F60:F68" si="52">$F$58*$A60/1000</f>
        <v>888</v>
      </c>
      <c r="G60" s="78"/>
      <c r="H60" s="78">
        <f t="shared" ref="H60:H68" si="53">$H$58*$A60/1000</f>
        <v>1226.4000000000001</v>
      </c>
      <c r="I60" s="78"/>
      <c r="J60" s="78">
        <f t="shared" ref="J60:J68" si="54">$J$58*$A60/1000</f>
        <v>1527.6</v>
      </c>
      <c r="K60" s="78"/>
      <c r="L60" s="78">
        <f t="shared" ref="L60:L68" si="55">$L$58*$A60/1000</f>
        <v>1215.5999999999999</v>
      </c>
      <c r="M60" s="78"/>
      <c r="N60" s="117">
        <f t="shared" ref="N60:N68" si="56">$N$58*$A60/1000</f>
        <v>1554</v>
      </c>
      <c r="O60" s="106"/>
      <c r="P60" s="94">
        <f t="shared" ref="P60:P68" si="57">$P$58*$A60/1000</f>
        <v>2146.8000000000002</v>
      </c>
      <c r="Q60" s="106"/>
      <c r="R60" s="94">
        <f t="shared" ref="R60:R68" si="58">$R$58*$A60/1000</f>
        <v>1532.4</v>
      </c>
      <c r="S60" s="106"/>
      <c r="T60" s="94">
        <f t="shared" ref="T60:T68" si="59">$T$58*$A60/1000</f>
        <v>1870.8</v>
      </c>
      <c r="U60" s="106"/>
    </row>
    <row r="61" spans="1:21" x14ac:dyDescent="0.2">
      <c r="A61" s="52">
        <v>1300</v>
      </c>
      <c r="B61" s="78">
        <f t="shared" si="50"/>
        <v>601.9</v>
      </c>
      <c r="C61" s="78"/>
      <c r="D61" s="78">
        <f t="shared" si="51"/>
        <v>967.2</v>
      </c>
      <c r="E61" s="78"/>
      <c r="F61" s="78">
        <f t="shared" si="52"/>
        <v>962</v>
      </c>
      <c r="G61" s="78"/>
      <c r="H61" s="78">
        <f t="shared" si="53"/>
        <v>1328.6</v>
      </c>
      <c r="I61" s="78"/>
      <c r="J61" s="78">
        <f t="shared" si="54"/>
        <v>1654.9</v>
      </c>
      <c r="K61" s="78"/>
      <c r="L61" s="78">
        <f t="shared" si="55"/>
        <v>1316.9</v>
      </c>
      <c r="M61" s="78"/>
      <c r="N61" s="117">
        <f t="shared" si="56"/>
        <v>1683.5</v>
      </c>
      <c r="O61" s="94"/>
      <c r="P61" s="94">
        <f t="shared" si="57"/>
        <v>2325.6999999999998</v>
      </c>
      <c r="Q61" s="94"/>
      <c r="R61" s="94">
        <f t="shared" si="58"/>
        <v>1660.1</v>
      </c>
      <c r="S61" s="98"/>
      <c r="T61" s="94">
        <f t="shared" si="59"/>
        <v>2026.7</v>
      </c>
      <c r="U61" s="98"/>
    </row>
    <row r="62" spans="1:21" x14ac:dyDescent="0.2">
      <c r="A62" s="52">
        <v>1400</v>
      </c>
      <c r="B62" s="78">
        <f t="shared" si="50"/>
        <v>648.20000000000005</v>
      </c>
      <c r="C62" s="78"/>
      <c r="D62" s="78">
        <f t="shared" si="51"/>
        <v>1041.5999999999999</v>
      </c>
      <c r="E62" s="78"/>
      <c r="F62" s="78">
        <f t="shared" si="52"/>
        <v>1036</v>
      </c>
      <c r="G62" s="78"/>
      <c r="H62" s="78">
        <f t="shared" si="53"/>
        <v>1430.8</v>
      </c>
      <c r="I62" s="78"/>
      <c r="J62" s="78">
        <f t="shared" si="54"/>
        <v>1782.2</v>
      </c>
      <c r="K62" s="78"/>
      <c r="L62" s="78">
        <f t="shared" si="55"/>
        <v>1418.2</v>
      </c>
      <c r="M62" s="78"/>
      <c r="N62" s="117">
        <f t="shared" si="56"/>
        <v>1813</v>
      </c>
      <c r="O62" s="94"/>
      <c r="P62" s="94">
        <f t="shared" si="57"/>
        <v>2504.6</v>
      </c>
      <c r="Q62" s="94"/>
      <c r="R62" s="94">
        <f t="shared" si="58"/>
        <v>1787.8</v>
      </c>
      <c r="S62" s="98"/>
      <c r="T62" s="94">
        <f t="shared" si="59"/>
        <v>2182.6</v>
      </c>
      <c r="U62" s="98"/>
    </row>
    <row r="63" spans="1:21" x14ac:dyDescent="0.2">
      <c r="A63" s="52">
        <v>1600</v>
      </c>
      <c r="B63" s="78">
        <f t="shared" si="50"/>
        <v>740.8</v>
      </c>
      <c r="C63" s="78"/>
      <c r="D63" s="78">
        <f t="shared" si="51"/>
        <v>1190.4000000000001</v>
      </c>
      <c r="E63" s="78"/>
      <c r="F63" s="78">
        <f t="shared" si="52"/>
        <v>1184</v>
      </c>
      <c r="G63" s="78"/>
      <c r="H63" s="78">
        <f t="shared" si="53"/>
        <v>1635.2</v>
      </c>
      <c r="I63" s="78"/>
      <c r="J63" s="78">
        <f t="shared" si="54"/>
        <v>2036.8</v>
      </c>
      <c r="K63" s="78"/>
      <c r="L63" s="78">
        <f t="shared" si="55"/>
        <v>1620.8</v>
      </c>
      <c r="M63" s="78"/>
      <c r="N63" s="117">
        <f t="shared" si="56"/>
        <v>2072</v>
      </c>
      <c r="O63" s="94"/>
      <c r="P63" s="94">
        <f t="shared" si="57"/>
        <v>2862.4</v>
      </c>
      <c r="Q63" s="94"/>
      <c r="R63" s="94">
        <f t="shared" si="58"/>
        <v>2043.2</v>
      </c>
      <c r="S63" s="98"/>
      <c r="T63" s="94">
        <f t="shared" si="59"/>
        <v>2494.4</v>
      </c>
      <c r="U63" s="98"/>
    </row>
    <row r="64" spans="1:21" x14ac:dyDescent="0.2">
      <c r="A64" s="52">
        <v>1800</v>
      </c>
      <c r="B64" s="78">
        <f t="shared" si="50"/>
        <v>833.4</v>
      </c>
      <c r="C64" s="78"/>
      <c r="D64" s="78">
        <f t="shared" si="51"/>
        <v>1339.2</v>
      </c>
      <c r="E64" s="78"/>
      <c r="F64" s="78">
        <f t="shared" si="52"/>
        <v>1332</v>
      </c>
      <c r="G64" s="78"/>
      <c r="H64" s="78">
        <f t="shared" si="53"/>
        <v>1839.6</v>
      </c>
      <c r="I64" s="78"/>
      <c r="J64" s="78">
        <f t="shared" si="54"/>
        <v>2291.4</v>
      </c>
      <c r="K64" s="78"/>
      <c r="L64" s="78">
        <f t="shared" si="55"/>
        <v>1823.4</v>
      </c>
      <c r="M64" s="78"/>
      <c r="N64" s="117">
        <f t="shared" si="56"/>
        <v>2331</v>
      </c>
      <c r="O64" s="94"/>
      <c r="P64" s="94">
        <f t="shared" si="57"/>
        <v>3220.2</v>
      </c>
      <c r="Q64" s="94"/>
      <c r="R64" s="94">
        <f t="shared" si="58"/>
        <v>2298.6</v>
      </c>
      <c r="S64" s="98"/>
      <c r="T64" s="94">
        <f t="shared" si="59"/>
        <v>2806.2</v>
      </c>
      <c r="U64" s="98"/>
    </row>
    <row r="65" spans="1:21" x14ac:dyDescent="0.2">
      <c r="A65" s="52">
        <v>2000</v>
      </c>
      <c r="B65" s="78">
        <f t="shared" si="50"/>
        <v>926</v>
      </c>
      <c r="C65" s="78"/>
      <c r="D65" s="78">
        <f t="shared" si="51"/>
        <v>1488</v>
      </c>
      <c r="E65" s="78"/>
      <c r="F65" s="78">
        <f t="shared" si="52"/>
        <v>1480</v>
      </c>
      <c r="G65" s="78"/>
      <c r="H65" s="78">
        <f t="shared" si="53"/>
        <v>2044</v>
      </c>
      <c r="I65" s="78"/>
      <c r="J65" s="78">
        <f t="shared" si="54"/>
        <v>2546</v>
      </c>
      <c r="K65" s="78"/>
      <c r="L65" s="78">
        <f t="shared" si="55"/>
        <v>2026</v>
      </c>
      <c r="M65" s="78"/>
      <c r="N65" s="117">
        <f t="shared" si="56"/>
        <v>2590</v>
      </c>
      <c r="O65" s="94"/>
      <c r="P65" s="94">
        <f t="shared" si="57"/>
        <v>3578</v>
      </c>
      <c r="Q65" s="94"/>
      <c r="R65" s="94">
        <f t="shared" si="58"/>
        <v>2554</v>
      </c>
      <c r="S65" s="98"/>
      <c r="T65" s="94">
        <f t="shared" si="59"/>
        <v>3118</v>
      </c>
      <c r="U65" s="98"/>
    </row>
    <row r="66" spans="1:21" x14ac:dyDescent="0.2">
      <c r="A66" s="52">
        <v>2300</v>
      </c>
      <c r="B66" s="78">
        <f t="shared" si="50"/>
        <v>1064.9000000000001</v>
      </c>
      <c r="C66" s="78"/>
      <c r="D66" s="78">
        <f t="shared" si="51"/>
        <v>1711.2</v>
      </c>
      <c r="E66" s="78"/>
      <c r="F66" s="78">
        <f t="shared" si="52"/>
        <v>1702</v>
      </c>
      <c r="G66" s="78"/>
      <c r="H66" s="78">
        <f t="shared" si="53"/>
        <v>2350.6</v>
      </c>
      <c r="I66" s="78"/>
      <c r="J66" s="78">
        <f t="shared" si="54"/>
        <v>2927.9</v>
      </c>
      <c r="K66" s="78"/>
      <c r="L66" s="78">
        <f t="shared" si="55"/>
        <v>2329.9</v>
      </c>
      <c r="M66" s="78"/>
      <c r="N66" s="117">
        <f t="shared" si="56"/>
        <v>2978.5</v>
      </c>
      <c r="O66" s="94"/>
      <c r="P66" s="94">
        <f t="shared" si="57"/>
        <v>4114.7</v>
      </c>
      <c r="Q66" s="94"/>
      <c r="R66" s="94">
        <f t="shared" si="58"/>
        <v>2937.1</v>
      </c>
      <c r="S66" s="98"/>
      <c r="T66" s="94">
        <f t="shared" si="59"/>
        <v>3585.7</v>
      </c>
      <c r="U66" s="98"/>
    </row>
    <row r="67" spans="1:21" x14ac:dyDescent="0.2">
      <c r="A67" s="52">
        <v>2600</v>
      </c>
      <c r="B67" s="78">
        <f t="shared" si="50"/>
        <v>1203.8</v>
      </c>
      <c r="C67" s="78"/>
      <c r="D67" s="78">
        <f t="shared" si="51"/>
        <v>1934.4</v>
      </c>
      <c r="E67" s="78"/>
      <c r="F67" s="78">
        <f t="shared" si="52"/>
        <v>1924</v>
      </c>
      <c r="G67" s="78"/>
      <c r="H67" s="78">
        <f t="shared" si="53"/>
        <v>2657.2</v>
      </c>
      <c r="I67" s="78"/>
      <c r="J67" s="78">
        <f t="shared" si="54"/>
        <v>3309.8</v>
      </c>
      <c r="K67" s="78"/>
      <c r="L67" s="78">
        <f t="shared" si="55"/>
        <v>2633.8</v>
      </c>
      <c r="M67" s="78"/>
      <c r="N67" s="117">
        <f t="shared" si="56"/>
        <v>3367</v>
      </c>
      <c r="O67" s="94"/>
      <c r="P67" s="94">
        <f t="shared" si="57"/>
        <v>4651.3999999999996</v>
      </c>
      <c r="Q67" s="94"/>
      <c r="R67" s="94">
        <f t="shared" si="58"/>
        <v>3320.2</v>
      </c>
      <c r="S67" s="98"/>
      <c r="T67" s="94">
        <f t="shared" si="59"/>
        <v>4053.4</v>
      </c>
      <c r="U67" s="98"/>
    </row>
    <row r="68" spans="1:21" x14ac:dyDescent="0.2">
      <c r="A68" s="52">
        <v>3000</v>
      </c>
      <c r="B68" s="78">
        <f t="shared" si="50"/>
        <v>1389</v>
      </c>
      <c r="C68" s="78"/>
      <c r="D68" s="78">
        <f t="shared" si="51"/>
        <v>2232</v>
      </c>
      <c r="E68" s="78"/>
      <c r="F68" s="78">
        <f t="shared" si="52"/>
        <v>2220</v>
      </c>
      <c r="G68" s="78"/>
      <c r="H68" s="78">
        <f t="shared" si="53"/>
        <v>3066</v>
      </c>
      <c r="I68" s="78"/>
      <c r="J68" s="78">
        <f t="shared" si="54"/>
        <v>3819</v>
      </c>
      <c r="K68" s="78"/>
      <c r="L68" s="78">
        <f t="shared" si="55"/>
        <v>3039</v>
      </c>
      <c r="M68" s="78"/>
      <c r="N68" s="117">
        <f t="shared" si="56"/>
        <v>3885</v>
      </c>
      <c r="O68" s="94"/>
      <c r="P68" s="94">
        <f t="shared" si="57"/>
        <v>5367</v>
      </c>
      <c r="Q68" s="94"/>
      <c r="R68" s="94">
        <f t="shared" si="58"/>
        <v>3831</v>
      </c>
      <c r="S68" s="98"/>
      <c r="T68" s="94">
        <f t="shared" si="59"/>
        <v>4677</v>
      </c>
      <c r="U68" s="98"/>
    </row>
    <row r="69" spans="1:21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71"/>
      <c r="O69" s="71"/>
      <c r="P69" s="71"/>
      <c r="Q69" s="71"/>
      <c r="R69" s="70"/>
      <c r="S69" s="70"/>
      <c r="T69" s="70"/>
      <c r="U69" s="70"/>
    </row>
    <row r="70" spans="1:21" ht="20.25" x14ac:dyDescent="0.3">
      <c r="A70" s="131" t="s">
        <v>34</v>
      </c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3"/>
      <c r="O70" s="133"/>
      <c r="P70" s="133"/>
      <c r="Q70" s="133"/>
      <c r="R70" s="133"/>
      <c r="S70" s="133"/>
      <c r="T70" s="133"/>
      <c r="U70" s="134"/>
    </row>
    <row r="71" spans="1:21" x14ac:dyDescent="0.2">
      <c r="A71" s="74"/>
      <c r="B71" s="135" t="s">
        <v>40</v>
      </c>
      <c r="C71" s="150"/>
      <c r="D71" s="135" t="s">
        <v>41</v>
      </c>
      <c r="E71" s="150"/>
      <c r="F71" s="135" t="s">
        <v>42</v>
      </c>
      <c r="G71" s="150"/>
      <c r="H71" s="135" t="s">
        <v>43</v>
      </c>
      <c r="I71" s="150"/>
      <c r="J71" s="146" t="s">
        <v>48</v>
      </c>
      <c r="K71" s="148"/>
      <c r="L71" s="136" t="s">
        <v>44</v>
      </c>
      <c r="M71" s="150"/>
      <c r="N71" s="146" t="s">
        <v>45</v>
      </c>
      <c r="O71" s="155"/>
      <c r="P71" s="146" t="s">
        <v>49</v>
      </c>
      <c r="Q71" s="147"/>
      <c r="R71" s="156" t="s">
        <v>46</v>
      </c>
      <c r="S71" s="155"/>
      <c r="T71" s="136" t="s">
        <v>47</v>
      </c>
      <c r="U71" s="154"/>
    </row>
    <row r="72" spans="1:21" x14ac:dyDescent="0.2">
      <c r="A72" s="75" t="s">
        <v>31</v>
      </c>
      <c r="B72" s="76" t="s">
        <v>38</v>
      </c>
      <c r="C72" s="76" t="s">
        <v>39</v>
      </c>
      <c r="D72" s="76" t="s">
        <v>38</v>
      </c>
      <c r="E72" s="76" t="s">
        <v>39</v>
      </c>
      <c r="F72" s="76" t="s">
        <v>38</v>
      </c>
      <c r="G72" s="76" t="s">
        <v>39</v>
      </c>
      <c r="H72" s="76" t="s">
        <v>38</v>
      </c>
      <c r="I72" s="76" t="s">
        <v>39</v>
      </c>
      <c r="J72" s="76"/>
      <c r="K72" s="76"/>
      <c r="L72" s="76" t="s">
        <v>38</v>
      </c>
      <c r="M72" s="76" t="s">
        <v>39</v>
      </c>
      <c r="N72" s="76" t="s">
        <v>38</v>
      </c>
      <c r="O72" s="76" t="s">
        <v>39</v>
      </c>
      <c r="P72" s="76"/>
      <c r="Q72" s="76"/>
      <c r="R72" s="76" t="s">
        <v>38</v>
      </c>
      <c r="S72" s="76" t="s">
        <v>39</v>
      </c>
      <c r="T72" s="76" t="s">
        <v>38</v>
      </c>
      <c r="U72" s="76" t="s">
        <v>39</v>
      </c>
    </row>
    <row r="73" spans="1:21" x14ac:dyDescent="0.2">
      <c r="A73" s="51">
        <v>400</v>
      </c>
      <c r="B73" s="78">
        <f t="shared" ref="B73:B78" si="60">$B$79*$A73/1000</f>
        <v>223.6</v>
      </c>
      <c r="C73" s="78"/>
      <c r="D73" s="78">
        <f t="shared" ref="D73:D78" si="61">$D$79*$A73/1000</f>
        <v>362</v>
      </c>
      <c r="E73" s="78"/>
      <c r="F73" s="78">
        <f t="shared" ref="F73:F78" si="62">$F$79*$A73/1000</f>
        <v>357.6</v>
      </c>
      <c r="G73" s="78"/>
      <c r="H73" s="78">
        <f t="shared" ref="H73:H78" si="63">$H$79*$A73/1000</f>
        <v>496</v>
      </c>
      <c r="I73" s="78"/>
      <c r="J73" s="78">
        <f t="shared" ref="J73:J77" si="64">$J$79*$A73/1000</f>
        <v>612.4</v>
      </c>
      <c r="K73" s="78"/>
      <c r="L73" s="78">
        <f t="shared" ref="L73:L78" si="65">$L$79*$A73/1000</f>
        <v>489.6</v>
      </c>
      <c r="M73" s="78"/>
      <c r="N73" s="94">
        <f t="shared" ref="N73:N77" si="66">$N$79*$A73/1000</f>
        <v>628</v>
      </c>
      <c r="O73" s="78"/>
      <c r="P73" s="117">
        <f t="shared" ref="P73:P77" si="67">$P$79*$A73/1000</f>
        <v>858.4</v>
      </c>
      <c r="Q73" s="78"/>
      <c r="R73" s="118">
        <f t="shared" ref="R73:R77" si="68">$R$79*$A73/1000</f>
        <v>617.20000000000005</v>
      </c>
      <c r="S73" s="87"/>
      <c r="T73" s="117">
        <f t="shared" ref="T73:T77" si="69">$T$79*$A73/1000</f>
        <v>755.6</v>
      </c>
      <c r="U73" s="87"/>
    </row>
    <row r="74" spans="1:21" x14ac:dyDescent="0.2">
      <c r="A74" s="52">
        <v>500</v>
      </c>
      <c r="B74" s="78">
        <f t="shared" si="60"/>
        <v>279.5</v>
      </c>
      <c r="C74" s="78"/>
      <c r="D74" s="78">
        <f t="shared" si="61"/>
        <v>452.5</v>
      </c>
      <c r="E74" s="78"/>
      <c r="F74" s="78">
        <f t="shared" si="62"/>
        <v>447</v>
      </c>
      <c r="G74" s="78"/>
      <c r="H74" s="78">
        <f t="shared" si="63"/>
        <v>620</v>
      </c>
      <c r="I74" s="78"/>
      <c r="J74" s="78">
        <f t="shared" si="64"/>
        <v>765.5</v>
      </c>
      <c r="K74" s="78"/>
      <c r="L74" s="78">
        <f t="shared" si="65"/>
        <v>612</v>
      </c>
      <c r="M74" s="78"/>
      <c r="N74" s="94">
        <f t="shared" si="66"/>
        <v>785</v>
      </c>
      <c r="O74" s="78"/>
      <c r="P74" s="117">
        <f t="shared" si="67"/>
        <v>1073</v>
      </c>
      <c r="Q74" s="78"/>
      <c r="R74" s="118">
        <f t="shared" si="68"/>
        <v>771.5</v>
      </c>
      <c r="S74" s="87"/>
      <c r="T74" s="117">
        <f t="shared" si="69"/>
        <v>944.5</v>
      </c>
      <c r="U74" s="87"/>
    </row>
    <row r="75" spans="1:21" x14ac:dyDescent="0.2">
      <c r="A75" s="52">
        <v>600</v>
      </c>
      <c r="B75" s="78">
        <f t="shared" si="60"/>
        <v>335.4</v>
      </c>
      <c r="C75" s="78"/>
      <c r="D75" s="78">
        <f t="shared" si="61"/>
        <v>543</v>
      </c>
      <c r="E75" s="78"/>
      <c r="F75" s="78">
        <f t="shared" si="62"/>
        <v>536.4</v>
      </c>
      <c r="G75" s="78"/>
      <c r="H75" s="78">
        <f t="shared" si="63"/>
        <v>744</v>
      </c>
      <c r="I75" s="78"/>
      <c r="J75" s="78">
        <f t="shared" si="64"/>
        <v>918.6</v>
      </c>
      <c r="K75" s="78"/>
      <c r="L75" s="78">
        <f t="shared" si="65"/>
        <v>734.4</v>
      </c>
      <c r="M75" s="78"/>
      <c r="N75" s="94">
        <f t="shared" si="66"/>
        <v>942</v>
      </c>
      <c r="O75" s="78"/>
      <c r="P75" s="117">
        <f t="shared" si="67"/>
        <v>1287.5999999999999</v>
      </c>
      <c r="Q75" s="78"/>
      <c r="R75" s="118">
        <f t="shared" si="68"/>
        <v>925.8</v>
      </c>
      <c r="S75" s="87"/>
      <c r="T75" s="117">
        <f t="shared" si="69"/>
        <v>1133.4000000000001</v>
      </c>
      <c r="U75" s="87"/>
    </row>
    <row r="76" spans="1:21" x14ac:dyDescent="0.2">
      <c r="A76" s="52">
        <v>700</v>
      </c>
      <c r="B76" s="78">
        <f t="shared" si="60"/>
        <v>391.3</v>
      </c>
      <c r="C76" s="78"/>
      <c r="D76" s="78">
        <f t="shared" si="61"/>
        <v>633.5</v>
      </c>
      <c r="E76" s="78"/>
      <c r="F76" s="78">
        <f t="shared" si="62"/>
        <v>625.79999999999995</v>
      </c>
      <c r="G76" s="78"/>
      <c r="H76" s="78">
        <f t="shared" si="63"/>
        <v>868</v>
      </c>
      <c r="I76" s="78"/>
      <c r="J76" s="78">
        <f t="shared" si="64"/>
        <v>1071.7</v>
      </c>
      <c r="K76" s="78"/>
      <c r="L76" s="78">
        <f t="shared" si="65"/>
        <v>856.8</v>
      </c>
      <c r="M76" s="78"/>
      <c r="N76" s="94">
        <f t="shared" si="66"/>
        <v>1099</v>
      </c>
      <c r="O76" s="78"/>
      <c r="P76" s="117">
        <f t="shared" si="67"/>
        <v>1502.2</v>
      </c>
      <c r="Q76" s="78"/>
      <c r="R76" s="118">
        <f t="shared" si="68"/>
        <v>1080.0999999999999</v>
      </c>
      <c r="S76" s="87"/>
      <c r="T76" s="117">
        <f t="shared" si="69"/>
        <v>1322.3</v>
      </c>
      <c r="U76" s="87"/>
    </row>
    <row r="77" spans="1:21" x14ac:dyDescent="0.2">
      <c r="A77" s="52">
        <v>800</v>
      </c>
      <c r="B77" s="78">
        <f t="shared" si="60"/>
        <v>447.2</v>
      </c>
      <c r="C77" s="78"/>
      <c r="D77" s="78">
        <f t="shared" si="61"/>
        <v>724</v>
      </c>
      <c r="E77" s="78"/>
      <c r="F77" s="78">
        <f t="shared" si="62"/>
        <v>715.2</v>
      </c>
      <c r="G77" s="78"/>
      <c r="H77" s="78">
        <f t="shared" si="63"/>
        <v>992</v>
      </c>
      <c r="I77" s="78"/>
      <c r="J77" s="78">
        <f t="shared" si="64"/>
        <v>1224.8</v>
      </c>
      <c r="K77" s="78"/>
      <c r="L77" s="78">
        <f t="shared" si="65"/>
        <v>979.2</v>
      </c>
      <c r="M77" s="78"/>
      <c r="N77" s="94">
        <f t="shared" si="66"/>
        <v>1256</v>
      </c>
      <c r="O77" s="78"/>
      <c r="P77" s="117">
        <f t="shared" si="67"/>
        <v>1716.8</v>
      </c>
      <c r="Q77" s="78"/>
      <c r="R77" s="118">
        <f t="shared" si="68"/>
        <v>1234.4000000000001</v>
      </c>
      <c r="S77" s="87"/>
      <c r="T77" s="117">
        <f t="shared" si="69"/>
        <v>1511.2</v>
      </c>
      <c r="U77" s="87"/>
    </row>
    <row r="78" spans="1:21" x14ac:dyDescent="0.2">
      <c r="A78" s="52">
        <v>900</v>
      </c>
      <c r="B78" s="78">
        <f t="shared" si="60"/>
        <v>503.1</v>
      </c>
      <c r="C78" s="78"/>
      <c r="D78" s="78">
        <f t="shared" si="61"/>
        <v>814.5</v>
      </c>
      <c r="E78" s="78"/>
      <c r="F78" s="78">
        <f t="shared" si="62"/>
        <v>804.6</v>
      </c>
      <c r="G78" s="78"/>
      <c r="H78" s="78">
        <f t="shared" si="63"/>
        <v>1116</v>
      </c>
      <c r="I78" s="78"/>
      <c r="J78" s="78">
        <f>$J$79*$A78/1000</f>
        <v>1377.9</v>
      </c>
      <c r="K78" s="78"/>
      <c r="L78" s="78">
        <f t="shared" si="65"/>
        <v>1101.5999999999999</v>
      </c>
      <c r="M78" s="78"/>
      <c r="N78" s="94">
        <f>$N$79*$A78/1000</f>
        <v>1413</v>
      </c>
      <c r="O78" s="104"/>
      <c r="P78" s="117">
        <f>$P$79*$A78/1000</f>
        <v>1931.4</v>
      </c>
      <c r="Q78" s="104"/>
      <c r="R78" s="118">
        <f>$R$79*$A78/1000</f>
        <v>1388.7</v>
      </c>
      <c r="S78" s="105"/>
      <c r="T78" s="117">
        <f>$T$79*$A78/1000</f>
        <v>1700.1</v>
      </c>
      <c r="U78" s="104"/>
    </row>
    <row r="79" spans="1:21" x14ac:dyDescent="0.2">
      <c r="A79" s="52">
        <v>1000</v>
      </c>
      <c r="B79" s="82">
        <v>559</v>
      </c>
      <c r="C79" s="83">
        <v>1.25</v>
      </c>
      <c r="D79" s="82">
        <v>905</v>
      </c>
      <c r="E79" s="86">
        <v>1.25</v>
      </c>
      <c r="F79" s="82">
        <v>894</v>
      </c>
      <c r="G79" s="86">
        <v>1.26</v>
      </c>
      <c r="H79" s="82">
        <v>1240</v>
      </c>
      <c r="I79" s="86">
        <v>1.28</v>
      </c>
      <c r="J79" s="82">
        <v>1531</v>
      </c>
      <c r="K79" s="86">
        <v>1.29</v>
      </c>
      <c r="L79" s="82">
        <v>1224</v>
      </c>
      <c r="M79" s="86">
        <v>1.3</v>
      </c>
      <c r="N79" s="115">
        <v>1570</v>
      </c>
      <c r="O79" s="107">
        <v>1.3</v>
      </c>
      <c r="P79" s="115">
        <v>2146</v>
      </c>
      <c r="Q79" s="107">
        <v>1.3</v>
      </c>
      <c r="R79" s="108">
        <v>1543</v>
      </c>
      <c r="S79" s="109">
        <v>1.29</v>
      </c>
      <c r="T79" s="109">
        <v>1889</v>
      </c>
      <c r="U79" s="109">
        <v>1.3</v>
      </c>
    </row>
    <row r="80" spans="1:21" x14ac:dyDescent="0.2">
      <c r="A80" s="52">
        <v>1100</v>
      </c>
      <c r="B80" s="78">
        <f>$B$79*$A80/1000</f>
        <v>614.9</v>
      </c>
      <c r="C80" s="78"/>
      <c r="D80" s="78">
        <f>$D$79*$A80/1000</f>
        <v>995.5</v>
      </c>
      <c r="E80" s="78"/>
      <c r="F80" s="78">
        <f>$F$79*$A80/1000</f>
        <v>983.4</v>
      </c>
      <c r="G80" s="78"/>
      <c r="H80" s="78">
        <f>$H$79*$A80/1000</f>
        <v>1364</v>
      </c>
      <c r="I80" s="78"/>
      <c r="J80" s="78">
        <f>$J$79*$A80/1000</f>
        <v>1684.1</v>
      </c>
      <c r="K80" s="78"/>
      <c r="L80" s="78">
        <f>$L$79*$A80/1000</f>
        <v>1346.4</v>
      </c>
      <c r="M80" s="78"/>
      <c r="N80" s="117">
        <f>$N$79*$A80/1000</f>
        <v>1727</v>
      </c>
      <c r="O80" s="94"/>
      <c r="P80" s="94">
        <f>$P$79*$A80/1000</f>
        <v>2360.6</v>
      </c>
      <c r="Q80" s="94"/>
      <c r="R80" s="94">
        <f>$R$79*$A80/1000</f>
        <v>1697.3</v>
      </c>
      <c r="S80" s="94"/>
      <c r="T80" s="94">
        <f>$T$79*$A80/1000</f>
        <v>2077.9</v>
      </c>
      <c r="U80" s="94"/>
    </row>
    <row r="81" spans="1:21" x14ac:dyDescent="0.2">
      <c r="A81" s="52">
        <v>1200</v>
      </c>
      <c r="B81" s="78">
        <f t="shared" ref="B81:B88" si="70">$B$79*$A81/1000</f>
        <v>670.8</v>
      </c>
      <c r="C81" s="78"/>
      <c r="D81" s="78">
        <f t="shared" ref="D81:D89" si="71">$D$79*$A81/1000</f>
        <v>1086</v>
      </c>
      <c r="E81" s="78"/>
      <c r="F81" s="78">
        <f t="shared" ref="F81:F89" si="72">$F$79*$A81/1000</f>
        <v>1072.8</v>
      </c>
      <c r="G81" s="78"/>
      <c r="H81" s="78">
        <f t="shared" ref="H81:H89" si="73">$H$79*$A81/1000</f>
        <v>1488</v>
      </c>
      <c r="I81" s="78"/>
      <c r="J81" s="78">
        <f t="shared" ref="J81:J89" si="74">$J$79*$A81/1000</f>
        <v>1837.2</v>
      </c>
      <c r="K81" s="78"/>
      <c r="L81" s="78">
        <f t="shared" ref="L81:L89" si="75">$L$79*$A81/1000</f>
        <v>1468.8</v>
      </c>
      <c r="M81" s="78"/>
      <c r="N81" s="117">
        <f t="shared" ref="N81:N89" si="76">$N$79*$A81/1000</f>
        <v>1884</v>
      </c>
      <c r="O81" s="106"/>
      <c r="P81" s="94">
        <f t="shared" ref="P81:P89" si="77">$P$79*$A81/1000</f>
        <v>2575.1999999999998</v>
      </c>
      <c r="Q81" s="106"/>
      <c r="R81" s="94">
        <f t="shared" ref="R81:R89" si="78">$R$79*$A81/1000</f>
        <v>1851.6</v>
      </c>
      <c r="S81" s="106"/>
      <c r="T81" s="94">
        <f t="shared" ref="T81:T89" si="79">$T$79*$A81/1000</f>
        <v>2266.8000000000002</v>
      </c>
      <c r="U81" s="106"/>
    </row>
    <row r="82" spans="1:21" x14ac:dyDescent="0.2">
      <c r="A82" s="52">
        <v>1300</v>
      </c>
      <c r="B82" s="78">
        <f t="shared" si="70"/>
        <v>726.7</v>
      </c>
      <c r="C82" s="78"/>
      <c r="D82" s="78">
        <f t="shared" si="71"/>
        <v>1176.5</v>
      </c>
      <c r="E82" s="78"/>
      <c r="F82" s="78">
        <f t="shared" si="72"/>
        <v>1162.2</v>
      </c>
      <c r="G82" s="78"/>
      <c r="H82" s="78">
        <f t="shared" si="73"/>
        <v>1612</v>
      </c>
      <c r="I82" s="78"/>
      <c r="J82" s="78">
        <f t="shared" si="74"/>
        <v>1990.3</v>
      </c>
      <c r="K82" s="78"/>
      <c r="L82" s="78">
        <f t="shared" si="75"/>
        <v>1591.2</v>
      </c>
      <c r="M82" s="78"/>
      <c r="N82" s="117">
        <f t="shared" si="76"/>
        <v>2041</v>
      </c>
      <c r="O82" s="94"/>
      <c r="P82" s="94">
        <f t="shared" si="77"/>
        <v>2789.8</v>
      </c>
      <c r="Q82" s="94"/>
      <c r="R82" s="94">
        <f t="shared" si="78"/>
        <v>2005.9</v>
      </c>
      <c r="S82" s="98"/>
      <c r="T82" s="94">
        <f t="shared" si="79"/>
        <v>2455.6999999999998</v>
      </c>
      <c r="U82" s="98"/>
    </row>
    <row r="83" spans="1:21" x14ac:dyDescent="0.2">
      <c r="A83" s="52">
        <v>1400</v>
      </c>
      <c r="B83" s="78">
        <f t="shared" si="70"/>
        <v>782.6</v>
      </c>
      <c r="C83" s="78"/>
      <c r="D83" s="78">
        <f t="shared" si="71"/>
        <v>1267</v>
      </c>
      <c r="E83" s="78"/>
      <c r="F83" s="78">
        <f t="shared" si="72"/>
        <v>1251.5999999999999</v>
      </c>
      <c r="G83" s="78"/>
      <c r="H83" s="78">
        <f t="shared" si="73"/>
        <v>1736</v>
      </c>
      <c r="I83" s="78"/>
      <c r="J83" s="78">
        <f t="shared" si="74"/>
        <v>2143.4</v>
      </c>
      <c r="K83" s="78"/>
      <c r="L83" s="78">
        <f t="shared" si="75"/>
        <v>1713.6</v>
      </c>
      <c r="M83" s="78"/>
      <c r="N83" s="117">
        <f t="shared" si="76"/>
        <v>2198</v>
      </c>
      <c r="O83" s="94"/>
      <c r="P83" s="94">
        <f t="shared" si="77"/>
        <v>3004.4</v>
      </c>
      <c r="Q83" s="94"/>
      <c r="R83" s="94">
        <f t="shared" si="78"/>
        <v>2160.1999999999998</v>
      </c>
      <c r="S83" s="98"/>
      <c r="T83" s="94">
        <f t="shared" si="79"/>
        <v>2644.6</v>
      </c>
      <c r="U83" s="98"/>
    </row>
    <row r="84" spans="1:21" x14ac:dyDescent="0.2">
      <c r="A84" s="52">
        <v>1600</v>
      </c>
      <c r="B84" s="78">
        <f t="shared" si="70"/>
        <v>894.4</v>
      </c>
      <c r="C84" s="78"/>
      <c r="D84" s="78">
        <f t="shared" si="71"/>
        <v>1448</v>
      </c>
      <c r="E84" s="78"/>
      <c r="F84" s="78">
        <f t="shared" si="72"/>
        <v>1430.4</v>
      </c>
      <c r="G84" s="78"/>
      <c r="H84" s="78">
        <f t="shared" si="73"/>
        <v>1984</v>
      </c>
      <c r="I84" s="78"/>
      <c r="J84" s="78">
        <f t="shared" si="74"/>
        <v>2449.6</v>
      </c>
      <c r="K84" s="78"/>
      <c r="L84" s="78">
        <f t="shared" si="75"/>
        <v>1958.4</v>
      </c>
      <c r="M84" s="78"/>
      <c r="N84" s="117">
        <f t="shared" si="76"/>
        <v>2512</v>
      </c>
      <c r="O84" s="94"/>
      <c r="P84" s="94">
        <f t="shared" si="77"/>
        <v>3433.6</v>
      </c>
      <c r="Q84" s="94"/>
      <c r="R84" s="94">
        <f t="shared" si="78"/>
        <v>2468.8000000000002</v>
      </c>
      <c r="S84" s="98"/>
      <c r="T84" s="94">
        <f t="shared" si="79"/>
        <v>3022.4</v>
      </c>
      <c r="U84" s="98"/>
    </row>
    <row r="85" spans="1:21" x14ac:dyDescent="0.2">
      <c r="A85" s="52">
        <v>1800</v>
      </c>
      <c r="B85" s="78">
        <f t="shared" si="70"/>
        <v>1006.2</v>
      </c>
      <c r="C85" s="78"/>
      <c r="D85" s="78">
        <f t="shared" si="71"/>
        <v>1629</v>
      </c>
      <c r="E85" s="78"/>
      <c r="F85" s="78">
        <f t="shared" si="72"/>
        <v>1609.2</v>
      </c>
      <c r="G85" s="78"/>
      <c r="H85" s="78">
        <f t="shared" si="73"/>
        <v>2232</v>
      </c>
      <c r="I85" s="78"/>
      <c r="J85" s="78">
        <f t="shared" si="74"/>
        <v>2755.8</v>
      </c>
      <c r="K85" s="78"/>
      <c r="L85" s="78">
        <f t="shared" si="75"/>
        <v>2203.1999999999998</v>
      </c>
      <c r="M85" s="78"/>
      <c r="N85" s="117">
        <f t="shared" si="76"/>
        <v>2826</v>
      </c>
      <c r="O85" s="94"/>
      <c r="P85" s="94">
        <f t="shared" si="77"/>
        <v>3862.8</v>
      </c>
      <c r="Q85" s="94"/>
      <c r="R85" s="94">
        <f t="shared" si="78"/>
        <v>2777.4</v>
      </c>
      <c r="S85" s="98"/>
      <c r="T85" s="94">
        <f t="shared" si="79"/>
        <v>3400.2</v>
      </c>
      <c r="U85" s="98"/>
    </row>
    <row r="86" spans="1:21" x14ac:dyDescent="0.2">
      <c r="A86" s="52">
        <v>2000</v>
      </c>
      <c r="B86" s="78">
        <f t="shared" si="70"/>
        <v>1118</v>
      </c>
      <c r="C86" s="78"/>
      <c r="D86" s="78">
        <f t="shared" si="71"/>
        <v>1810</v>
      </c>
      <c r="E86" s="78"/>
      <c r="F86" s="78">
        <f t="shared" si="72"/>
        <v>1788</v>
      </c>
      <c r="G86" s="78"/>
      <c r="H86" s="78">
        <f t="shared" si="73"/>
        <v>2480</v>
      </c>
      <c r="I86" s="78"/>
      <c r="J86" s="78">
        <f t="shared" si="74"/>
        <v>3062</v>
      </c>
      <c r="K86" s="78"/>
      <c r="L86" s="78">
        <f t="shared" si="75"/>
        <v>2448</v>
      </c>
      <c r="M86" s="78"/>
      <c r="N86" s="117">
        <f t="shared" si="76"/>
        <v>3140</v>
      </c>
      <c r="O86" s="94"/>
      <c r="P86" s="94">
        <f t="shared" si="77"/>
        <v>4292</v>
      </c>
      <c r="Q86" s="94"/>
      <c r="R86" s="94">
        <f t="shared" si="78"/>
        <v>3086</v>
      </c>
      <c r="S86" s="98"/>
      <c r="T86" s="94">
        <f t="shared" si="79"/>
        <v>3778</v>
      </c>
      <c r="U86" s="98"/>
    </row>
    <row r="87" spans="1:21" x14ac:dyDescent="0.2">
      <c r="A87" s="52">
        <v>2300</v>
      </c>
      <c r="B87" s="78">
        <f t="shared" si="70"/>
        <v>1285.7</v>
      </c>
      <c r="C87" s="78"/>
      <c r="D87" s="78">
        <f t="shared" si="71"/>
        <v>2081.5</v>
      </c>
      <c r="E87" s="78"/>
      <c r="F87" s="78">
        <f t="shared" si="72"/>
        <v>2056.1999999999998</v>
      </c>
      <c r="G87" s="78"/>
      <c r="H87" s="78">
        <f t="shared" si="73"/>
        <v>2852</v>
      </c>
      <c r="I87" s="78"/>
      <c r="J87" s="78">
        <f t="shared" si="74"/>
        <v>3521.3</v>
      </c>
      <c r="K87" s="78"/>
      <c r="L87" s="78">
        <f t="shared" si="75"/>
        <v>2815.2</v>
      </c>
      <c r="M87" s="78"/>
      <c r="N87" s="117">
        <f t="shared" si="76"/>
        <v>3611</v>
      </c>
      <c r="O87" s="94"/>
      <c r="P87" s="94">
        <f t="shared" si="77"/>
        <v>4935.8</v>
      </c>
      <c r="Q87" s="94"/>
      <c r="R87" s="94">
        <f t="shared" si="78"/>
        <v>3548.9</v>
      </c>
      <c r="S87" s="98"/>
      <c r="T87" s="94">
        <f t="shared" si="79"/>
        <v>4344.7</v>
      </c>
      <c r="U87" s="98"/>
    </row>
    <row r="88" spans="1:21" x14ac:dyDescent="0.2">
      <c r="A88" s="52">
        <v>2600</v>
      </c>
      <c r="B88" s="78">
        <f t="shared" si="70"/>
        <v>1453.4</v>
      </c>
      <c r="C88" s="78"/>
      <c r="D88" s="78">
        <f t="shared" si="71"/>
        <v>2353</v>
      </c>
      <c r="E88" s="78"/>
      <c r="F88" s="78">
        <f t="shared" si="72"/>
        <v>2324.4</v>
      </c>
      <c r="G88" s="78"/>
      <c r="H88" s="78">
        <f t="shared" si="73"/>
        <v>3224</v>
      </c>
      <c r="I88" s="78"/>
      <c r="J88" s="78">
        <f t="shared" si="74"/>
        <v>3980.6</v>
      </c>
      <c r="K88" s="78"/>
      <c r="L88" s="78">
        <f t="shared" si="75"/>
        <v>3182.4</v>
      </c>
      <c r="M88" s="78"/>
      <c r="N88" s="117">
        <f t="shared" si="76"/>
        <v>4082</v>
      </c>
      <c r="O88" s="94"/>
      <c r="P88" s="94">
        <f t="shared" si="77"/>
        <v>5579.6</v>
      </c>
      <c r="Q88" s="94"/>
      <c r="R88" s="94">
        <f t="shared" si="78"/>
        <v>4011.8</v>
      </c>
      <c r="S88" s="98"/>
      <c r="T88" s="94">
        <f t="shared" si="79"/>
        <v>4911.3999999999996</v>
      </c>
      <c r="U88" s="98"/>
    </row>
    <row r="89" spans="1:21" x14ac:dyDescent="0.2">
      <c r="A89" s="52">
        <v>3000</v>
      </c>
      <c r="B89" s="78">
        <f>$B$79*$A89/1000</f>
        <v>1677</v>
      </c>
      <c r="C89" s="78"/>
      <c r="D89" s="78">
        <f t="shared" si="71"/>
        <v>2715</v>
      </c>
      <c r="E89" s="78"/>
      <c r="F89" s="78">
        <f t="shared" si="72"/>
        <v>2682</v>
      </c>
      <c r="G89" s="78"/>
      <c r="H89" s="78">
        <f t="shared" si="73"/>
        <v>3720</v>
      </c>
      <c r="I89" s="78"/>
      <c r="J89" s="78">
        <f t="shared" si="74"/>
        <v>4593</v>
      </c>
      <c r="K89" s="78"/>
      <c r="L89" s="78">
        <f t="shared" si="75"/>
        <v>3672</v>
      </c>
      <c r="M89" s="78"/>
      <c r="N89" s="117">
        <f t="shared" si="76"/>
        <v>4710</v>
      </c>
      <c r="O89" s="94"/>
      <c r="P89" s="94">
        <f t="shared" si="77"/>
        <v>6438</v>
      </c>
      <c r="Q89" s="94"/>
      <c r="R89" s="94">
        <f t="shared" si="78"/>
        <v>4629</v>
      </c>
      <c r="S89" s="98"/>
      <c r="T89" s="94">
        <f t="shared" si="79"/>
        <v>5667</v>
      </c>
      <c r="U89" s="98"/>
    </row>
    <row r="90" spans="1:21" x14ac:dyDescent="0.2">
      <c r="A90" s="84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70"/>
      <c r="S90" s="70"/>
      <c r="T90" s="70"/>
      <c r="U90" s="70"/>
    </row>
    <row r="91" spans="1:21" ht="20.25" x14ac:dyDescent="0.3">
      <c r="A91" s="131" t="s">
        <v>35</v>
      </c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3"/>
      <c r="O91" s="133"/>
      <c r="P91" s="133"/>
      <c r="Q91" s="133"/>
      <c r="R91" s="133"/>
      <c r="S91" s="133"/>
      <c r="T91" s="133"/>
      <c r="U91" s="134"/>
    </row>
    <row r="92" spans="1:21" x14ac:dyDescent="0.2">
      <c r="A92" s="74"/>
      <c r="B92" s="135" t="s">
        <v>40</v>
      </c>
      <c r="C92" s="150"/>
      <c r="D92" s="135" t="s">
        <v>41</v>
      </c>
      <c r="E92" s="150"/>
      <c r="F92" s="135" t="s">
        <v>42</v>
      </c>
      <c r="G92" s="150"/>
      <c r="H92" s="135" t="s">
        <v>43</v>
      </c>
      <c r="I92" s="150"/>
      <c r="J92" s="146" t="s">
        <v>48</v>
      </c>
      <c r="K92" s="148"/>
      <c r="L92" s="136" t="s">
        <v>44</v>
      </c>
      <c r="M92" s="150"/>
      <c r="N92" s="146" t="s">
        <v>45</v>
      </c>
      <c r="O92" s="155"/>
      <c r="P92" s="146" t="s">
        <v>49</v>
      </c>
      <c r="Q92" s="147"/>
      <c r="R92" s="156" t="s">
        <v>46</v>
      </c>
      <c r="S92" s="155"/>
      <c r="T92" s="136" t="s">
        <v>47</v>
      </c>
      <c r="U92" s="154"/>
    </row>
    <row r="93" spans="1:21" x14ac:dyDescent="0.2">
      <c r="A93" s="75" t="s">
        <v>31</v>
      </c>
      <c r="B93" s="76" t="s">
        <v>38</v>
      </c>
      <c r="C93" s="76" t="s">
        <v>39</v>
      </c>
      <c r="D93" s="76" t="s">
        <v>38</v>
      </c>
      <c r="E93" s="76" t="s">
        <v>39</v>
      </c>
      <c r="F93" s="76" t="s">
        <v>38</v>
      </c>
      <c r="G93" s="76" t="s">
        <v>39</v>
      </c>
      <c r="H93" s="76" t="s">
        <v>38</v>
      </c>
      <c r="I93" s="76" t="s">
        <v>39</v>
      </c>
      <c r="J93" s="76"/>
      <c r="K93" s="76"/>
      <c r="L93" s="76" t="s">
        <v>38</v>
      </c>
      <c r="M93" s="76" t="s">
        <v>39</v>
      </c>
      <c r="N93" s="76" t="s">
        <v>38</v>
      </c>
      <c r="O93" s="76" t="s">
        <v>39</v>
      </c>
      <c r="P93" s="76"/>
      <c r="Q93" s="76"/>
      <c r="R93" s="76" t="s">
        <v>38</v>
      </c>
      <c r="S93" s="76" t="s">
        <v>39</v>
      </c>
      <c r="T93" s="76" t="s">
        <v>38</v>
      </c>
      <c r="U93" s="76" t="s">
        <v>39</v>
      </c>
    </row>
    <row r="94" spans="1:21" x14ac:dyDescent="0.2">
      <c r="A94" s="51">
        <v>400</v>
      </c>
      <c r="B94" s="78">
        <f t="shared" ref="B94:B99" si="80">$B$100*$A94/1000</f>
        <v>263.60000000000002</v>
      </c>
      <c r="C94" s="78"/>
      <c r="D94" s="78">
        <f t="shared" ref="D94:D99" si="81">$D$100*$A94/1000</f>
        <v>421.2</v>
      </c>
      <c r="E94" s="78"/>
      <c r="F94" s="78">
        <f t="shared" ref="F94:F99" si="82">$F$100*$A94/1000</f>
        <v>421.6</v>
      </c>
      <c r="G94" s="78"/>
      <c r="H94" s="78">
        <f t="shared" ref="H94:H99" si="83">$H$100*$A94/1000</f>
        <v>579.20000000000005</v>
      </c>
      <c r="I94" s="78"/>
      <c r="J94" s="78">
        <f t="shared" ref="J94:J98" si="84">$J$100*$A94/1000</f>
        <v>708.4</v>
      </c>
      <c r="K94" s="78"/>
      <c r="L94" s="78">
        <f t="shared" ref="L94:L99" si="85">$L$100*$A94/1000</f>
        <v>577.20000000000005</v>
      </c>
      <c r="M94" s="78"/>
      <c r="N94" s="94">
        <f t="shared" ref="N94:N98" si="86">$N$100*$A94/1000</f>
        <v>734.8</v>
      </c>
      <c r="O94" s="78"/>
      <c r="P94" s="117">
        <f t="shared" ref="P94:P98" si="87">$P$100*$A94/1000</f>
        <v>992</v>
      </c>
      <c r="Q94" s="78"/>
      <c r="R94" s="118">
        <f t="shared" ref="R94:R98" si="88">$R$100*$A94/1000</f>
        <v>727.2</v>
      </c>
      <c r="S94" s="87"/>
      <c r="T94" s="117">
        <f t="shared" ref="T94:T98" si="89">$T$100*$A94/1000</f>
        <v>885.2</v>
      </c>
      <c r="U94" s="87"/>
    </row>
    <row r="95" spans="1:21" x14ac:dyDescent="0.2">
      <c r="A95" s="52">
        <v>500</v>
      </c>
      <c r="B95" s="78">
        <f t="shared" si="80"/>
        <v>329.5</v>
      </c>
      <c r="C95" s="78"/>
      <c r="D95" s="78">
        <f t="shared" si="81"/>
        <v>526.5</v>
      </c>
      <c r="E95" s="78"/>
      <c r="F95" s="78">
        <f t="shared" si="82"/>
        <v>527</v>
      </c>
      <c r="G95" s="78"/>
      <c r="H95" s="78">
        <f t="shared" si="83"/>
        <v>724</v>
      </c>
      <c r="I95" s="78"/>
      <c r="J95" s="78">
        <f t="shared" si="84"/>
        <v>885.5</v>
      </c>
      <c r="K95" s="78"/>
      <c r="L95" s="78">
        <f t="shared" si="85"/>
        <v>721.5</v>
      </c>
      <c r="M95" s="78"/>
      <c r="N95" s="94">
        <f t="shared" si="86"/>
        <v>918.5</v>
      </c>
      <c r="O95" s="78"/>
      <c r="P95" s="117">
        <f t="shared" si="87"/>
        <v>1240</v>
      </c>
      <c r="Q95" s="78"/>
      <c r="R95" s="118">
        <f t="shared" si="88"/>
        <v>909</v>
      </c>
      <c r="S95" s="87"/>
      <c r="T95" s="117">
        <f t="shared" si="89"/>
        <v>1106.5</v>
      </c>
      <c r="U95" s="87"/>
    </row>
    <row r="96" spans="1:21" x14ac:dyDescent="0.2">
      <c r="A96" s="52">
        <v>600</v>
      </c>
      <c r="B96" s="78">
        <f t="shared" si="80"/>
        <v>395.4</v>
      </c>
      <c r="C96" s="78"/>
      <c r="D96" s="78">
        <f t="shared" si="81"/>
        <v>631.79999999999995</v>
      </c>
      <c r="E96" s="78"/>
      <c r="F96" s="78">
        <f t="shared" si="82"/>
        <v>632.4</v>
      </c>
      <c r="G96" s="78"/>
      <c r="H96" s="78">
        <f t="shared" si="83"/>
        <v>868.8</v>
      </c>
      <c r="I96" s="78"/>
      <c r="J96" s="78">
        <f t="shared" si="84"/>
        <v>1062.5999999999999</v>
      </c>
      <c r="K96" s="78"/>
      <c r="L96" s="78">
        <f t="shared" si="85"/>
        <v>865.8</v>
      </c>
      <c r="M96" s="78"/>
      <c r="N96" s="94">
        <f t="shared" si="86"/>
        <v>1102.2</v>
      </c>
      <c r="O96" s="78"/>
      <c r="P96" s="117">
        <f t="shared" si="87"/>
        <v>1488</v>
      </c>
      <c r="Q96" s="78"/>
      <c r="R96" s="118">
        <f t="shared" si="88"/>
        <v>1090.8</v>
      </c>
      <c r="S96" s="87"/>
      <c r="T96" s="117">
        <f t="shared" si="89"/>
        <v>1327.8</v>
      </c>
      <c r="U96" s="87"/>
    </row>
    <row r="97" spans="1:21" x14ac:dyDescent="0.2">
      <c r="A97" s="52">
        <v>700</v>
      </c>
      <c r="B97" s="78">
        <f t="shared" si="80"/>
        <v>461.3</v>
      </c>
      <c r="C97" s="78"/>
      <c r="D97" s="78">
        <f t="shared" si="81"/>
        <v>737.1</v>
      </c>
      <c r="E97" s="78"/>
      <c r="F97" s="78">
        <f t="shared" si="82"/>
        <v>737.8</v>
      </c>
      <c r="G97" s="78"/>
      <c r="H97" s="78">
        <f t="shared" si="83"/>
        <v>1013.6</v>
      </c>
      <c r="I97" s="78"/>
      <c r="J97" s="78">
        <f t="shared" si="84"/>
        <v>1239.7</v>
      </c>
      <c r="K97" s="78"/>
      <c r="L97" s="78">
        <f t="shared" si="85"/>
        <v>1010.1</v>
      </c>
      <c r="M97" s="78"/>
      <c r="N97" s="94">
        <f t="shared" si="86"/>
        <v>1285.9000000000001</v>
      </c>
      <c r="O97" s="78"/>
      <c r="P97" s="117">
        <f t="shared" si="87"/>
        <v>1736</v>
      </c>
      <c r="Q97" s="78"/>
      <c r="R97" s="118">
        <f t="shared" si="88"/>
        <v>1272.5999999999999</v>
      </c>
      <c r="S97" s="87"/>
      <c r="T97" s="117">
        <f t="shared" si="89"/>
        <v>1549.1</v>
      </c>
      <c r="U97" s="87"/>
    </row>
    <row r="98" spans="1:21" x14ac:dyDescent="0.2">
      <c r="A98" s="52">
        <v>800</v>
      </c>
      <c r="B98" s="78">
        <f t="shared" si="80"/>
        <v>527.20000000000005</v>
      </c>
      <c r="C98" s="78"/>
      <c r="D98" s="78">
        <f t="shared" si="81"/>
        <v>842.4</v>
      </c>
      <c r="E98" s="78"/>
      <c r="F98" s="78">
        <f t="shared" si="82"/>
        <v>843.2</v>
      </c>
      <c r="G98" s="78"/>
      <c r="H98" s="78">
        <f t="shared" si="83"/>
        <v>1158.4000000000001</v>
      </c>
      <c r="I98" s="78"/>
      <c r="J98" s="78">
        <f t="shared" si="84"/>
        <v>1416.8</v>
      </c>
      <c r="K98" s="78"/>
      <c r="L98" s="78">
        <f t="shared" si="85"/>
        <v>1154.4000000000001</v>
      </c>
      <c r="M98" s="78"/>
      <c r="N98" s="94">
        <f t="shared" si="86"/>
        <v>1469.6</v>
      </c>
      <c r="O98" s="78"/>
      <c r="P98" s="117">
        <f t="shared" si="87"/>
        <v>1984</v>
      </c>
      <c r="Q98" s="78"/>
      <c r="R98" s="118">
        <f t="shared" si="88"/>
        <v>1454.4</v>
      </c>
      <c r="S98" s="87"/>
      <c r="T98" s="117">
        <f t="shared" si="89"/>
        <v>1770.4</v>
      </c>
      <c r="U98" s="87"/>
    </row>
    <row r="99" spans="1:21" x14ac:dyDescent="0.2">
      <c r="A99" s="52">
        <v>900</v>
      </c>
      <c r="B99" s="78">
        <f t="shared" si="80"/>
        <v>593.1</v>
      </c>
      <c r="C99" s="78"/>
      <c r="D99" s="78">
        <f t="shared" si="81"/>
        <v>947.7</v>
      </c>
      <c r="E99" s="78"/>
      <c r="F99" s="78">
        <f t="shared" si="82"/>
        <v>948.6</v>
      </c>
      <c r="G99" s="78"/>
      <c r="H99" s="78">
        <f t="shared" si="83"/>
        <v>1303.2</v>
      </c>
      <c r="I99" s="78"/>
      <c r="J99" s="78">
        <f>$J$100*$A99/1000</f>
        <v>1593.9</v>
      </c>
      <c r="K99" s="78"/>
      <c r="L99" s="78">
        <f t="shared" si="85"/>
        <v>1298.7</v>
      </c>
      <c r="M99" s="78"/>
      <c r="N99" s="94">
        <f>$N$100*$A99/1000</f>
        <v>1653.3</v>
      </c>
      <c r="O99" s="104"/>
      <c r="P99" s="117">
        <f>$P$100*$A99/1000</f>
        <v>2232</v>
      </c>
      <c r="Q99" s="104"/>
      <c r="R99" s="118">
        <f>$R$100*$A99/1000</f>
        <v>1636.2</v>
      </c>
      <c r="S99" s="105"/>
      <c r="T99" s="117">
        <f>$T$100*$A99/1000</f>
        <v>1991.7</v>
      </c>
      <c r="U99" s="104"/>
    </row>
    <row r="100" spans="1:21" x14ac:dyDescent="0.2">
      <c r="A100" s="52">
        <v>1000</v>
      </c>
      <c r="B100" s="82">
        <v>659</v>
      </c>
      <c r="C100" s="86">
        <v>1.25</v>
      </c>
      <c r="D100" s="82">
        <v>1053</v>
      </c>
      <c r="E100" s="86">
        <v>1.25</v>
      </c>
      <c r="F100" s="82">
        <v>1054</v>
      </c>
      <c r="G100" s="86">
        <v>1.26</v>
      </c>
      <c r="H100" s="82">
        <v>1448</v>
      </c>
      <c r="I100" s="86">
        <v>1.28</v>
      </c>
      <c r="J100" s="82">
        <v>1771</v>
      </c>
      <c r="K100" s="86">
        <v>1.29</v>
      </c>
      <c r="L100" s="82">
        <v>1443</v>
      </c>
      <c r="M100" s="86">
        <v>1.3</v>
      </c>
      <c r="N100" s="115">
        <v>1837</v>
      </c>
      <c r="O100" s="107">
        <v>1.3</v>
      </c>
      <c r="P100" s="115">
        <v>2480</v>
      </c>
      <c r="Q100" s="107">
        <v>1.3</v>
      </c>
      <c r="R100" s="108">
        <v>1818</v>
      </c>
      <c r="S100" s="109">
        <v>1.29</v>
      </c>
      <c r="T100" s="109">
        <v>2213</v>
      </c>
      <c r="U100" s="109">
        <v>1.3</v>
      </c>
    </row>
    <row r="101" spans="1:21" x14ac:dyDescent="0.2">
      <c r="A101" s="52">
        <v>1100</v>
      </c>
      <c r="B101" s="78">
        <f>$B$100*$A101/1000</f>
        <v>724.9</v>
      </c>
      <c r="C101" s="78"/>
      <c r="D101" s="78">
        <f>$D$100*$A101/1000</f>
        <v>1158.3</v>
      </c>
      <c r="E101" s="78"/>
      <c r="F101" s="78">
        <f>$F$100*$A101/1000</f>
        <v>1159.4000000000001</v>
      </c>
      <c r="G101" s="78"/>
      <c r="H101" s="78">
        <f>$H$100*$A101/1000</f>
        <v>1592.8</v>
      </c>
      <c r="I101" s="78"/>
      <c r="J101" s="78">
        <f>$J$100*$A101/1000</f>
        <v>1948.1</v>
      </c>
      <c r="K101" s="78"/>
      <c r="L101" s="78">
        <f>$L$100*$A101/1000</f>
        <v>1587.3</v>
      </c>
      <c r="M101" s="78"/>
      <c r="N101" s="117">
        <f>$N$100*$A101/1000</f>
        <v>2020.7</v>
      </c>
      <c r="O101" s="94"/>
      <c r="P101" s="94">
        <f>$P$100*$A101/1000</f>
        <v>2728</v>
      </c>
      <c r="Q101" s="94"/>
      <c r="R101" s="94">
        <f>$R$100*$A101/1000</f>
        <v>1999.8</v>
      </c>
      <c r="S101" s="94"/>
      <c r="T101" s="94">
        <f>$T$100*$A101/1000</f>
        <v>2434.3000000000002</v>
      </c>
      <c r="U101" s="94"/>
    </row>
    <row r="102" spans="1:21" x14ac:dyDescent="0.2">
      <c r="A102" s="52">
        <v>1200</v>
      </c>
      <c r="B102" s="78">
        <f t="shared" ref="B102:B110" si="90">$B$100*$A102/1000</f>
        <v>790.8</v>
      </c>
      <c r="C102" s="78"/>
      <c r="D102" s="78">
        <f t="shared" ref="D102:D110" si="91">$D$100*$A102/1000</f>
        <v>1263.5999999999999</v>
      </c>
      <c r="E102" s="78"/>
      <c r="F102" s="78">
        <f t="shared" ref="F102:F110" si="92">$F$100*$A102/1000</f>
        <v>1264.8</v>
      </c>
      <c r="G102" s="78"/>
      <c r="H102" s="78">
        <f t="shared" ref="H102:H110" si="93">$H$100*$A102/1000</f>
        <v>1737.6</v>
      </c>
      <c r="I102" s="78"/>
      <c r="J102" s="78">
        <f t="shared" ref="J102:J110" si="94">$J$100*$A102/1000</f>
        <v>2125.1999999999998</v>
      </c>
      <c r="K102" s="78"/>
      <c r="L102" s="78">
        <f t="shared" ref="L102:L110" si="95">$L$100*$A102/1000</f>
        <v>1731.6</v>
      </c>
      <c r="M102" s="78"/>
      <c r="N102" s="117">
        <f t="shared" ref="N102:N110" si="96">$N$100*$A102/1000</f>
        <v>2204.4</v>
      </c>
      <c r="O102" s="106"/>
      <c r="P102" s="94">
        <f t="shared" ref="P102:P110" si="97">$P$100*$A102/1000</f>
        <v>2976</v>
      </c>
      <c r="Q102" s="106"/>
      <c r="R102" s="94">
        <f t="shared" ref="R102:R110" si="98">$R$100*$A102/1000</f>
        <v>2181.6</v>
      </c>
      <c r="S102" s="106"/>
      <c r="T102" s="94">
        <f t="shared" ref="T102:T110" si="99">$T$100*$A102/1000</f>
        <v>2655.6</v>
      </c>
      <c r="U102" s="106"/>
    </row>
    <row r="103" spans="1:21" x14ac:dyDescent="0.2">
      <c r="A103" s="52">
        <v>1300</v>
      </c>
      <c r="B103" s="78">
        <f t="shared" si="90"/>
        <v>856.7</v>
      </c>
      <c r="C103" s="78"/>
      <c r="D103" s="78">
        <f t="shared" si="91"/>
        <v>1368.9</v>
      </c>
      <c r="E103" s="78"/>
      <c r="F103" s="78">
        <f t="shared" si="92"/>
        <v>1370.2</v>
      </c>
      <c r="G103" s="78"/>
      <c r="H103" s="78">
        <f t="shared" si="93"/>
        <v>1882.4</v>
      </c>
      <c r="I103" s="78"/>
      <c r="J103" s="78">
        <f t="shared" si="94"/>
        <v>2302.3000000000002</v>
      </c>
      <c r="K103" s="78"/>
      <c r="L103" s="78">
        <f t="shared" si="95"/>
        <v>1875.9</v>
      </c>
      <c r="M103" s="78"/>
      <c r="N103" s="117">
        <f t="shared" si="96"/>
        <v>2388.1</v>
      </c>
      <c r="O103" s="94"/>
      <c r="P103" s="94">
        <f t="shared" si="97"/>
        <v>3224</v>
      </c>
      <c r="Q103" s="94"/>
      <c r="R103" s="94">
        <f t="shared" si="98"/>
        <v>2363.4</v>
      </c>
      <c r="S103" s="98"/>
      <c r="T103" s="94">
        <f t="shared" si="99"/>
        <v>2876.9</v>
      </c>
      <c r="U103" s="98"/>
    </row>
    <row r="104" spans="1:21" x14ac:dyDescent="0.2">
      <c r="A104" s="52">
        <v>1400</v>
      </c>
      <c r="B104" s="78">
        <f t="shared" si="90"/>
        <v>922.6</v>
      </c>
      <c r="C104" s="78"/>
      <c r="D104" s="78">
        <f t="shared" si="91"/>
        <v>1474.2</v>
      </c>
      <c r="E104" s="78"/>
      <c r="F104" s="78">
        <f t="shared" si="92"/>
        <v>1475.6</v>
      </c>
      <c r="G104" s="78"/>
      <c r="H104" s="78">
        <f t="shared" si="93"/>
        <v>2027.2</v>
      </c>
      <c r="I104" s="78"/>
      <c r="J104" s="78">
        <f t="shared" si="94"/>
        <v>2479.4</v>
      </c>
      <c r="K104" s="78"/>
      <c r="L104" s="78">
        <f t="shared" si="95"/>
        <v>2020.2</v>
      </c>
      <c r="M104" s="78"/>
      <c r="N104" s="117">
        <f t="shared" si="96"/>
        <v>2571.8000000000002</v>
      </c>
      <c r="O104" s="94"/>
      <c r="P104" s="94">
        <f t="shared" si="97"/>
        <v>3472</v>
      </c>
      <c r="Q104" s="94"/>
      <c r="R104" s="94">
        <f t="shared" si="98"/>
        <v>2545.1999999999998</v>
      </c>
      <c r="S104" s="98"/>
      <c r="T104" s="94">
        <f t="shared" si="99"/>
        <v>3098.2</v>
      </c>
      <c r="U104" s="98"/>
    </row>
    <row r="105" spans="1:21" x14ac:dyDescent="0.2">
      <c r="A105" s="52">
        <v>1600</v>
      </c>
      <c r="B105" s="78">
        <f t="shared" si="90"/>
        <v>1054.4000000000001</v>
      </c>
      <c r="C105" s="78"/>
      <c r="D105" s="78">
        <f t="shared" si="91"/>
        <v>1684.8</v>
      </c>
      <c r="E105" s="78"/>
      <c r="F105" s="78">
        <f t="shared" si="92"/>
        <v>1686.4</v>
      </c>
      <c r="G105" s="78"/>
      <c r="H105" s="78">
        <f t="shared" si="93"/>
        <v>2316.8000000000002</v>
      </c>
      <c r="I105" s="78"/>
      <c r="J105" s="78">
        <f t="shared" si="94"/>
        <v>2833.6</v>
      </c>
      <c r="K105" s="78"/>
      <c r="L105" s="78">
        <f t="shared" si="95"/>
        <v>2308.8000000000002</v>
      </c>
      <c r="M105" s="78"/>
      <c r="N105" s="117">
        <f t="shared" si="96"/>
        <v>2939.2</v>
      </c>
      <c r="O105" s="94"/>
      <c r="P105" s="94">
        <f t="shared" si="97"/>
        <v>3968</v>
      </c>
      <c r="Q105" s="94"/>
      <c r="R105" s="94">
        <f t="shared" si="98"/>
        <v>2908.8</v>
      </c>
      <c r="S105" s="98"/>
      <c r="T105" s="94">
        <f t="shared" si="99"/>
        <v>3540.8</v>
      </c>
      <c r="U105" s="98"/>
    </row>
    <row r="106" spans="1:21" x14ac:dyDescent="0.2">
      <c r="A106" s="52">
        <v>1800</v>
      </c>
      <c r="B106" s="78">
        <f t="shared" si="90"/>
        <v>1186.2</v>
      </c>
      <c r="C106" s="78"/>
      <c r="D106" s="78">
        <f t="shared" si="91"/>
        <v>1895.4</v>
      </c>
      <c r="E106" s="78"/>
      <c r="F106" s="78">
        <f t="shared" si="92"/>
        <v>1897.2</v>
      </c>
      <c r="G106" s="78"/>
      <c r="H106" s="78">
        <f t="shared" si="93"/>
        <v>2606.4</v>
      </c>
      <c r="I106" s="78"/>
      <c r="J106" s="78">
        <f t="shared" si="94"/>
        <v>3187.8</v>
      </c>
      <c r="K106" s="78"/>
      <c r="L106" s="78">
        <f t="shared" si="95"/>
        <v>2597.4</v>
      </c>
      <c r="M106" s="78"/>
      <c r="N106" s="117">
        <f t="shared" si="96"/>
        <v>3306.6</v>
      </c>
      <c r="O106" s="94"/>
      <c r="P106" s="94">
        <f t="shared" si="97"/>
        <v>4464</v>
      </c>
      <c r="Q106" s="94"/>
      <c r="R106" s="94">
        <f t="shared" si="98"/>
        <v>3272.4</v>
      </c>
      <c r="S106" s="98"/>
      <c r="T106" s="94">
        <f t="shared" si="99"/>
        <v>3983.4</v>
      </c>
      <c r="U106" s="98"/>
    </row>
    <row r="107" spans="1:21" x14ac:dyDescent="0.2">
      <c r="A107" s="52">
        <v>2000</v>
      </c>
      <c r="B107" s="78">
        <f t="shared" si="90"/>
        <v>1318</v>
      </c>
      <c r="C107" s="78"/>
      <c r="D107" s="78">
        <f t="shared" si="91"/>
        <v>2106</v>
      </c>
      <c r="E107" s="78"/>
      <c r="F107" s="78">
        <f t="shared" si="92"/>
        <v>2108</v>
      </c>
      <c r="G107" s="78"/>
      <c r="H107" s="78">
        <f t="shared" si="93"/>
        <v>2896</v>
      </c>
      <c r="I107" s="78"/>
      <c r="J107" s="78">
        <f t="shared" si="94"/>
        <v>3542</v>
      </c>
      <c r="K107" s="78"/>
      <c r="L107" s="78">
        <f t="shared" si="95"/>
        <v>2886</v>
      </c>
      <c r="M107" s="78"/>
      <c r="N107" s="117">
        <f t="shared" si="96"/>
        <v>3674</v>
      </c>
      <c r="O107" s="94"/>
      <c r="P107" s="94">
        <f t="shared" si="97"/>
        <v>4960</v>
      </c>
      <c r="Q107" s="94"/>
      <c r="R107" s="94">
        <f t="shared" si="98"/>
        <v>3636</v>
      </c>
      <c r="S107" s="98"/>
      <c r="T107" s="94">
        <f t="shared" si="99"/>
        <v>4426</v>
      </c>
      <c r="U107" s="98"/>
    </row>
    <row r="108" spans="1:21" x14ac:dyDescent="0.2">
      <c r="A108" s="52">
        <v>2300</v>
      </c>
      <c r="B108" s="78">
        <f t="shared" si="90"/>
        <v>1515.7</v>
      </c>
      <c r="C108" s="78"/>
      <c r="D108" s="78">
        <f t="shared" si="91"/>
        <v>2421.9</v>
      </c>
      <c r="E108" s="78"/>
      <c r="F108" s="78">
        <f t="shared" si="92"/>
        <v>2424.1999999999998</v>
      </c>
      <c r="G108" s="78"/>
      <c r="H108" s="78">
        <f t="shared" si="93"/>
        <v>3330.4</v>
      </c>
      <c r="I108" s="78"/>
      <c r="J108" s="78">
        <f t="shared" si="94"/>
        <v>4073.3</v>
      </c>
      <c r="K108" s="78"/>
      <c r="L108" s="78">
        <f t="shared" si="95"/>
        <v>3318.9</v>
      </c>
      <c r="M108" s="78"/>
      <c r="N108" s="117">
        <f t="shared" si="96"/>
        <v>4225.1000000000004</v>
      </c>
      <c r="O108" s="94"/>
      <c r="P108" s="94">
        <f t="shared" si="97"/>
        <v>5704</v>
      </c>
      <c r="Q108" s="94"/>
      <c r="R108" s="94">
        <f t="shared" si="98"/>
        <v>4181.3999999999996</v>
      </c>
      <c r="S108" s="98"/>
      <c r="T108" s="94">
        <f t="shared" si="99"/>
        <v>5089.8999999999996</v>
      </c>
      <c r="U108" s="98"/>
    </row>
    <row r="109" spans="1:21" x14ac:dyDescent="0.2">
      <c r="A109" s="52">
        <v>2600</v>
      </c>
      <c r="B109" s="78">
        <f t="shared" si="90"/>
        <v>1713.4</v>
      </c>
      <c r="C109" s="78"/>
      <c r="D109" s="78">
        <f t="shared" si="91"/>
        <v>2737.8</v>
      </c>
      <c r="E109" s="78"/>
      <c r="F109" s="78">
        <f t="shared" si="92"/>
        <v>2740.4</v>
      </c>
      <c r="G109" s="78"/>
      <c r="H109" s="78">
        <f t="shared" si="93"/>
        <v>3764.8</v>
      </c>
      <c r="I109" s="78"/>
      <c r="J109" s="78">
        <f t="shared" si="94"/>
        <v>4604.6000000000004</v>
      </c>
      <c r="K109" s="78"/>
      <c r="L109" s="78">
        <f t="shared" si="95"/>
        <v>3751.8</v>
      </c>
      <c r="M109" s="78"/>
      <c r="N109" s="117">
        <f t="shared" si="96"/>
        <v>4776.2</v>
      </c>
      <c r="O109" s="94"/>
      <c r="P109" s="94">
        <f t="shared" si="97"/>
        <v>6448</v>
      </c>
      <c r="Q109" s="94"/>
      <c r="R109" s="94">
        <f t="shared" si="98"/>
        <v>4726.8</v>
      </c>
      <c r="S109" s="98"/>
      <c r="T109" s="94">
        <f t="shared" si="99"/>
        <v>5753.8</v>
      </c>
      <c r="U109" s="98"/>
    </row>
    <row r="110" spans="1:21" x14ac:dyDescent="0.2">
      <c r="A110" s="52">
        <v>3000</v>
      </c>
      <c r="B110" s="78">
        <f t="shared" si="90"/>
        <v>1977</v>
      </c>
      <c r="C110" s="78"/>
      <c r="D110" s="78">
        <f t="shared" si="91"/>
        <v>3159</v>
      </c>
      <c r="E110" s="78"/>
      <c r="F110" s="78">
        <f t="shared" si="92"/>
        <v>3162</v>
      </c>
      <c r="G110" s="78"/>
      <c r="H110" s="78">
        <f t="shared" si="93"/>
        <v>4344</v>
      </c>
      <c r="I110" s="78"/>
      <c r="J110" s="78">
        <f t="shared" si="94"/>
        <v>5313</v>
      </c>
      <c r="K110" s="78"/>
      <c r="L110" s="78">
        <f t="shared" si="95"/>
        <v>4329</v>
      </c>
      <c r="M110" s="78"/>
      <c r="N110" s="117">
        <f t="shared" si="96"/>
        <v>5511</v>
      </c>
      <c r="O110" s="94"/>
      <c r="P110" s="94">
        <f t="shared" si="97"/>
        <v>7440</v>
      </c>
      <c r="Q110" s="94"/>
      <c r="R110" s="94">
        <f t="shared" si="98"/>
        <v>5454</v>
      </c>
      <c r="S110" s="98"/>
      <c r="T110" s="94">
        <f t="shared" si="99"/>
        <v>6639</v>
      </c>
      <c r="U110" s="98"/>
    </row>
    <row r="111" spans="1:21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71"/>
      <c r="O111" s="71"/>
      <c r="P111" s="71"/>
      <c r="Q111" s="71"/>
      <c r="R111" s="70"/>
      <c r="S111" s="70"/>
      <c r="T111" s="70"/>
      <c r="U111" s="70"/>
    </row>
    <row r="112" spans="1:21" ht="20.25" x14ac:dyDescent="0.3">
      <c r="A112" s="151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89"/>
      <c r="O112" s="89"/>
      <c r="P112" s="111"/>
      <c r="Q112" s="111"/>
      <c r="R112" s="70"/>
      <c r="S112" s="70"/>
      <c r="T112" s="70"/>
      <c r="U112" s="70"/>
    </row>
    <row r="113" spans="1:21" x14ac:dyDescent="0.2">
      <c r="A113" s="54"/>
      <c r="B113" s="152"/>
      <c r="C113" s="153"/>
      <c r="D113" s="152"/>
      <c r="E113" s="153"/>
      <c r="F113" s="152"/>
      <c r="G113" s="153"/>
      <c r="H113" s="152"/>
      <c r="I113" s="153"/>
      <c r="J113" s="113"/>
      <c r="K113" s="113"/>
      <c r="L113" s="152"/>
      <c r="M113" s="153"/>
      <c r="N113" s="90"/>
      <c r="O113" s="90"/>
      <c r="P113" s="113"/>
      <c r="Q113" s="113"/>
      <c r="R113" s="70"/>
      <c r="S113" s="70"/>
      <c r="T113" s="70"/>
      <c r="U113" s="70"/>
    </row>
    <row r="114" spans="1:21" x14ac:dyDescent="0.2">
      <c r="A114" s="100"/>
      <c r="B114" s="91"/>
      <c r="C114" s="91"/>
      <c r="D114" s="91"/>
      <c r="E114" s="91"/>
      <c r="F114" s="91"/>
      <c r="G114" s="91"/>
      <c r="H114" s="91"/>
      <c r="I114" s="91"/>
      <c r="J114" s="112"/>
      <c r="K114" s="112"/>
      <c r="L114" s="91"/>
      <c r="M114" s="91"/>
      <c r="N114" s="91"/>
      <c r="O114" s="91"/>
      <c r="P114" s="112"/>
      <c r="Q114" s="112"/>
      <c r="R114" s="70"/>
      <c r="S114" s="70"/>
      <c r="T114" s="70"/>
      <c r="U114" s="70"/>
    </row>
    <row r="115" spans="1:21" x14ac:dyDescent="0.2">
      <c r="A115" s="84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70"/>
      <c r="S115" s="70"/>
      <c r="T115" s="70"/>
      <c r="U115" s="70"/>
    </row>
    <row r="116" spans="1:21" x14ac:dyDescent="0.2">
      <c r="A116" s="84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70"/>
      <c r="S116" s="70"/>
      <c r="T116" s="70"/>
      <c r="U116" s="70"/>
    </row>
    <row r="117" spans="1:21" x14ac:dyDescent="0.2">
      <c r="A117" s="84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70"/>
      <c r="S117" s="70"/>
      <c r="T117" s="70"/>
      <c r="U117" s="70"/>
    </row>
    <row r="118" spans="1:21" x14ac:dyDescent="0.2">
      <c r="A118" s="84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70"/>
      <c r="S118" s="70"/>
      <c r="T118" s="70"/>
      <c r="U118" s="70"/>
    </row>
    <row r="119" spans="1:21" x14ac:dyDescent="0.2">
      <c r="A119" s="84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70"/>
      <c r="S119" s="70"/>
      <c r="T119" s="70"/>
      <c r="U119" s="70"/>
    </row>
    <row r="120" spans="1:21" x14ac:dyDescent="0.2">
      <c r="A120" s="84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70"/>
      <c r="S120" s="70"/>
      <c r="T120" s="70"/>
      <c r="U120" s="70"/>
    </row>
    <row r="121" spans="1:21" x14ac:dyDescent="0.2">
      <c r="A121" s="84"/>
      <c r="B121" s="85"/>
      <c r="C121" s="92"/>
      <c r="D121" s="85"/>
      <c r="E121" s="92"/>
      <c r="F121" s="85"/>
      <c r="G121" s="92"/>
      <c r="H121" s="85"/>
      <c r="I121" s="92"/>
      <c r="J121" s="92"/>
      <c r="K121" s="92"/>
      <c r="L121" s="85"/>
      <c r="M121" s="92"/>
      <c r="N121" s="92"/>
      <c r="O121" s="92"/>
      <c r="P121" s="92"/>
      <c r="Q121" s="92"/>
      <c r="R121" s="70"/>
      <c r="S121" s="70"/>
      <c r="T121" s="70"/>
      <c r="U121" s="70"/>
    </row>
    <row r="122" spans="1:21" x14ac:dyDescent="0.2">
      <c r="A122" s="84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70"/>
      <c r="S122" s="70"/>
      <c r="T122" s="70"/>
      <c r="U122" s="70"/>
    </row>
    <row r="123" spans="1:21" x14ac:dyDescent="0.2">
      <c r="A123" s="84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70"/>
      <c r="S123" s="70"/>
      <c r="T123" s="70"/>
      <c r="U123" s="70"/>
    </row>
    <row r="124" spans="1:21" x14ac:dyDescent="0.2">
      <c r="A124" s="84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70"/>
      <c r="S124" s="70"/>
      <c r="T124" s="70"/>
      <c r="U124" s="70"/>
    </row>
    <row r="125" spans="1:21" x14ac:dyDescent="0.2">
      <c r="A125" s="84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70"/>
      <c r="S125" s="70"/>
      <c r="T125" s="70"/>
      <c r="U125" s="70"/>
    </row>
    <row r="126" spans="1:21" x14ac:dyDescent="0.2">
      <c r="A126" s="84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70"/>
      <c r="S126" s="70"/>
      <c r="T126" s="70"/>
      <c r="U126" s="70"/>
    </row>
    <row r="127" spans="1:21" x14ac:dyDescent="0.2">
      <c r="A127" s="84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70"/>
      <c r="S127" s="70"/>
      <c r="T127" s="70"/>
      <c r="U127" s="70"/>
    </row>
    <row r="128" spans="1:21" x14ac:dyDescent="0.2">
      <c r="A128" s="84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70"/>
      <c r="S128" s="70"/>
      <c r="T128" s="70"/>
      <c r="U128" s="70"/>
    </row>
    <row r="129" spans="1:21" x14ac:dyDescent="0.2">
      <c r="A129" s="84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70"/>
      <c r="S129" s="70"/>
      <c r="T129" s="70"/>
      <c r="U129" s="70"/>
    </row>
    <row r="130" spans="1:21" x14ac:dyDescent="0.2">
      <c r="A130" s="84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70"/>
      <c r="S130" s="70"/>
      <c r="T130" s="70"/>
      <c r="U130" s="70"/>
    </row>
    <row r="131" spans="1:21" ht="16.5" customHeight="1" x14ac:dyDescent="0.35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88"/>
      <c r="O131" s="88"/>
      <c r="P131" s="110"/>
      <c r="Q131" s="110"/>
      <c r="R131" s="70"/>
      <c r="S131" s="70"/>
      <c r="T131" s="70"/>
      <c r="U131" s="70"/>
    </row>
    <row r="132" spans="1:21" ht="20.25" x14ac:dyDescent="0.3">
      <c r="A132" s="151"/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89"/>
      <c r="O132" s="89"/>
      <c r="P132" s="111"/>
      <c r="Q132" s="111"/>
      <c r="R132" s="70"/>
      <c r="S132" s="70"/>
      <c r="T132" s="70"/>
      <c r="U132" s="70"/>
    </row>
    <row r="133" spans="1:21" x14ac:dyDescent="0.2">
      <c r="A133" s="54"/>
      <c r="B133" s="152"/>
      <c r="C133" s="153"/>
      <c r="D133" s="152"/>
      <c r="E133" s="153"/>
      <c r="F133" s="152"/>
      <c r="G133" s="153"/>
      <c r="H133" s="152"/>
      <c r="I133" s="153"/>
      <c r="J133" s="113"/>
      <c r="K133" s="113"/>
      <c r="L133" s="152"/>
      <c r="M133" s="153"/>
      <c r="N133" s="90"/>
      <c r="O133" s="90"/>
      <c r="P133" s="113"/>
      <c r="Q133" s="113"/>
      <c r="R133" s="70"/>
      <c r="S133" s="70"/>
      <c r="T133" s="70"/>
      <c r="U133" s="70"/>
    </row>
    <row r="134" spans="1:21" x14ac:dyDescent="0.2">
      <c r="A134" s="100"/>
      <c r="B134" s="91"/>
      <c r="C134" s="91"/>
      <c r="D134" s="91"/>
      <c r="E134" s="91"/>
      <c r="F134" s="91"/>
      <c r="G134" s="91"/>
      <c r="H134" s="91"/>
      <c r="I134" s="91"/>
      <c r="J134" s="112"/>
      <c r="K134" s="112"/>
      <c r="L134" s="91"/>
      <c r="M134" s="91"/>
      <c r="N134" s="91"/>
      <c r="O134" s="91"/>
      <c r="P134" s="112"/>
      <c r="Q134" s="112"/>
      <c r="R134" s="70"/>
      <c r="S134" s="70"/>
      <c r="T134" s="70"/>
      <c r="U134" s="70"/>
    </row>
    <row r="135" spans="1:21" x14ac:dyDescent="0.2">
      <c r="A135" s="84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70"/>
      <c r="S135" s="70"/>
      <c r="T135" s="70"/>
      <c r="U135" s="70"/>
    </row>
    <row r="136" spans="1:21" x14ac:dyDescent="0.2">
      <c r="A136" s="84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70"/>
      <c r="S136" s="70"/>
      <c r="T136" s="70"/>
      <c r="U136" s="70"/>
    </row>
    <row r="137" spans="1:21" x14ac:dyDescent="0.2">
      <c r="A137" s="84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70"/>
      <c r="S137" s="70"/>
      <c r="T137" s="70"/>
      <c r="U137" s="70"/>
    </row>
    <row r="138" spans="1:21" x14ac:dyDescent="0.2">
      <c r="A138" s="84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70"/>
      <c r="S138" s="70"/>
      <c r="T138" s="70"/>
      <c r="U138" s="70"/>
    </row>
    <row r="139" spans="1:21" x14ac:dyDescent="0.2">
      <c r="A139" s="84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70"/>
      <c r="S139" s="70"/>
      <c r="T139" s="70"/>
      <c r="U139" s="70"/>
    </row>
    <row r="140" spans="1:21" x14ac:dyDescent="0.2">
      <c r="A140" s="84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99"/>
      <c r="P140" s="99"/>
      <c r="Q140" s="99"/>
      <c r="R140" s="100"/>
      <c r="S140" s="100"/>
      <c r="T140" s="99"/>
      <c r="U140" s="99"/>
    </row>
    <row r="141" spans="1:21" x14ac:dyDescent="0.2">
      <c r="A141" s="84"/>
      <c r="B141" s="85"/>
      <c r="C141" s="92"/>
      <c r="D141" s="85"/>
      <c r="E141" s="92"/>
      <c r="F141" s="85"/>
      <c r="G141" s="92"/>
      <c r="H141" s="85"/>
      <c r="I141" s="92"/>
      <c r="J141" s="92"/>
      <c r="K141" s="92"/>
      <c r="L141" s="85"/>
      <c r="M141" s="92"/>
      <c r="N141" s="101"/>
      <c r="O141" s="85"/>
      <c r="P141" s="85"/>
      <c r="Q141" s="85"/>
      <c r="R141" s="54"/>
      <c r="S141" s="69"/>
      <c r="T141" s="69"/>
      <c r="U141" s="69"/>
    </row>
    <row r="142" spans="1:21" x14ac:dyDescent="0.2">
      <c r="A142" s="84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99"/>
      <c r="O142" s="85"/>
      <c r="P142" s="85"/>
      <c r="Q142" s="85"/>
      <c r="R142" s="103"/>
      <c r="S142" s="69"/>
      <c r="T142" s="69"/>
      <c r="U142" s="69"/>
    </row>
    <row r="143" spans="1:21" x14ac:dyDescent="0.2">
      <c r="A143" s="84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99"/>
      <c r="O143" s="102"/>
      <c r="P143" s="102"/>
      <c r="Q143" s="102"/>
      <c r="R143" s="102"/>
      <c r="S143" s="102"/>
      <c r="T143" s="102"/>
      <c r="U143" s="102"/>
    </row>
    <row r="144" spans="1:21" x14ac:dyDescent="0.2">
      <c r="A144" s="84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70"/>
      <c r="S144" s="70"/>
      <c r="T144" s="70"/>
      <c r="U144" s="70"/>
    </row>
    <row r="145" spans="1:21" x14ac:dyDescent="0.2">
      <c r="A145" s="84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70"/>
      <c r="S145" s="70"/>
      <c r="T145" s="70"/>
      <c r="U145" s="70"/>
    </row>
    <row r="146" spans="1:21" x14ac:dyDescent="0.2">
      <c r="A146" s="84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70"/>
      <c r="S146" s="70"/>
      <c r="T146" s="70"/>
      <c r="U146" s="70"/>
    </row>
    <row r="147" spans="1:21" x14ac:dyDescent="0.2">
      <c r="A147" s="84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70"/>
      <c r="S147" s="70"/>
      <c r="T147" s="70"/>
      <c r="U147" s="70"/>
    </row>
    <row r="148" spans="1:21" x14ac:dyDescent="0.2">
      <c r="A148" s="84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70"/>
      <c r="S148" s="70"/>
      <c r="T148" s="70"/>
      <c r="U148" s="70"/>
    </row>
    <row r="149" spans="1:21" x14ac:dyDescent="0.2">
      <c r="A149" s="84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70"/>
      <c r="S149" s="70"/>
      <c r="T149" s="70"/>
      <c r="U149" s="70"/>
    </row>
    <row r="150" spans="1:21" x14ac:dyDescent="0.2">
      <c r="A150" s="84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70"/>
      <c r="S150" s="70"/>
      <c r="T150" s="70"/>
      <c r="U150" s="70"/>
    </row>
  </sheetData>
  <mergeCells count="68">
    <mergeCell ref="N92:O92"/>
    <mergeCell ref="R92:S92"/>
    <mergeCell ref="T92:U92"/>
    <mergeCell ref="A28:U28"/>
    <mergeCell ref="A49:U49"/>
    <mergeCell ref="A70:U70"/>
    <mergeCell ref="A91:U91"/>
    <mergeCell ref="N50:O50"/>
    <mergeCell ref="R50:S50"/>
    <mergeCell ref="T50:U50"/>
    <mergeCell ref="N71:O71"/>
    <mergeCell ref="R71:S71"/>
    <mergeCell ref="T71:U71"/>
    <mergeCell ref="L92:M92"/>
    <mergeCell ref="J50:K50"/>
    <mergeCell ref="P50:Q50"/>
    <mergeCell ref="T8:U8"/>
    <mergeCell ref="A7:U7"/>
    <mergeCell ref="N29:O29"/>
    <mergeCell ref="R29:S29"/>
    <mergeCell ref="T29:U29"/>
    <mergeCell ref="L29:M29"/>
    <mergeCell ref="N8:O8"/>
    <mergeCell ref="R8:S8"/>
    <mergeCell ref="J8:K8"/>
    <mergeCell ref="P8:Q8"/>
    <mergeCell ref="J29:K29"/>
    <mergeCell ref="P29:Q29"/>
    <mergeCell ref="A132:M132"/>
    <mergeCell ref="B133:C133"/>
    <mergeCell ref="D133:E133"/>
    <mergeCell ref="F133:G133"/>
    <mergeCell ref="H133:I133"/>
    <mergeCell ref="L133:M133"/>
    <mergeCell ref="B113:C113"/>
    <mergeCell ref="D113:E113"/>
    <mergeCell ref="F113:G113"/>
    <mergeCell ref="H113:I113"/>
    <mergeCell ref="L113:M113"/>
    <mergeCell ref="H50:I50"/>
    <mergeCell ref="L50:M50"/>
    <mergeCell ref="H29:I29"/>
    <mergeCell ref="A112:M112"/>
    <mergeCell ref="B92:C92"/>
    <mergeCell ref="D92:E92"/>
    <mergeCell ref="F92:G92"/>
    <mergeCell ref="B71:C71"/>
    <mergeCell ref="D71:E71"/>
    <mergeCell ref="F71:G71"/>
    <mergeCell ref="H71:I71"/>
    <mergeCell ref="L71:M71"/>
    <mergeCell ref="J71:K71"/>
    <mergeCell ref="P71:Q71"/>
    <mergeCell ref="J92:K92"/>
    <mergeCell ref="P92:Q92"/>
    <mergeCell ref="A131:M131"/>
    <mergeCell ref="B8:C8"/>
    <mergeCell ref="D8:E8"/>
    <mergeCell ref="F8:G8"/>
    <mergeCell ref="H8:I8"/>
    <mergeCell ref="L8:M8"/>
    <mergeCell ref="B29:C29"/>
    <mergeCell ref="D29:E29"/>
    <mergeCell ref="F29:G29"/>
    <mergeCell ref="H92:I92"/>
    <mergeCell ref="B50:C50"/>
    <mergeCell ref="D50:E50"/>
    <mergeCell ref="F50:G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PRE</vt:lpstr>
      <vt:lpstr>Ark2</vt:lpstr>
      <vt:lpstr>Blad1</vt:lpstr>
      <vt:lpstr>PRE!Tulostusalue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2012-09-18T14:15:49Z</cp:lastPrinted>
  <dcterms:created xsi:type="dcterms:W3CDTF">2001-10-22T08:56:49Z</dcterms:created>
  <dcterms:modified xsi:type="dcterms:W3CDTF">2016-10-17T07:51:31Z</dcterms:modified>
</cp:coreProperties>
</file>